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누락, 변경 호적파일\"/>
    </mc:Choice>
  </mc:AlternateContent>
  <bookViews>
    <workbookView xWindow="0" yWindow="0" windowWidth="15345" windowHeight="6105"/>
  </bookViews>
  <sheets>
    <sheet name="Sheet1" sheetId="2" r:id="rId1"/>
  </sheets>
  <definedNames>
    <definedName name="_xlnm._FilterDatabase" localSheetId="0" hidden="1">Sheet1!$A$1:$BU$1511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</calcChain>
</file>

<file path=xl/sharedStrings.xml><?xml version="1.0" encoding="utf-8"?>
<sst xmlns="http://schemas.openxmlformats.org/spreadsheetml/2006/main" count="32464" uniqueCount="6169">
  <si>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</si>
  <si>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</si>
  <si>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</si>
  <si>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</si>
  <si>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</si>
  <si>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</si>
  <si>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</si>
  <si>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</si>
  <si>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</si>
  <si>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</si>
  <si>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</si>
  <si>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</si>
  <si>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</si>
  <si>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</si>
  <si>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</si>
  <si>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</si>
  <si>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</si>
  <si>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</si>
  <si>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</si>
  <si>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</si>
  <si>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</si>
  <si>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</si>
  <si>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</si>
  <si>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</si>
  <si>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</si>
  <si>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</si>
  <si>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</si>
  <si>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</si>
  <si>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</si>
  <si>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</si>
  <si>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</si>
  <si>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</si>
  <si>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</si>
  <si>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</si>
  <si>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</si>
  <si>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</si>
  <si>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奴達用</t>
  </si>
  <si>
    <t>欽永</t>
  </si>
  <si>
    <t>戊戌</t>
  </si>
  <si>
    <t>密陽</t>
  </si>
  <si>
    <t>學生</t>
  </si>
  <si>
    <t>致鱗</t>
  </si>
  <si>
    <t>履珪</t>
  </si>
  <si>
    <t>思憲</t>
  </si>
  <si>
    <t>李錫采</t>
  </si>
  <si>
    <t>碧珍</t>
  </si>
  <si>
    <t>侍母</t>
  </si>
  <si>
    <t>李</t>
  </si>
  <si>
    <t>氏</t>
  </si>
  <si>
    <t>丙寅</t>
  </si>
  <si>
    <t>籍</t>
  </si>
  <si>
    <t>妻</t>
  </si>
  <si>
    <t>蔡</t>
  </si>
  <si>
    <t>丙申</t>
  </si>
  <si>
    <t>仁川</t>
  </si>
  <si>
    <t>幼學</t>
  </si>
  <si>
    <t>庭植</t>
  </si>
  <si>
    <t>元一</t>
  </si>
  <si>
    <t>朴廷木</t>
  </si>
  <si>
    <t>弟</t>
  </si>
  <si>
    <t>童蒙</t>
  </si>
  <si>
    <t>徽永</t>
  </si>
  <si>
    <t>辛丑</t>
  </si>
  <si>
    <t>奴</t>
  </si>
  <si>
    <t>同卜</t>
  </si>
  <si>
    <t>戊午</t>
  </si>
  <si>
    <t>婢</t>
  </si>
  <si>
    <t>達心</t>
  </si>
  <si>
    <t>壬戌</t>
  </si>
  <si>
    <t>悅</t>
  </si>
  <si>
    <t>丁亥</t>
  </si>
  <si>
    <t>守乃</t>
  </si>
  <si>
    <t>己酉</t>
  </si>
  <si>
    <t>達用</t>
  </si>
  <si>
    <t>壬申</t>
  </si>
  <si>
    <t>唜心</t>
  </si>
  <si>
    <t>介</t>
  </si>
  <si>
    <t>辛卯</t>
  </si>
  <si>
    <t>介切</t>
  </si>
  <si>
    <t>甲午</t>
  </si>
  <si>
    <t>達孫</t>
  </si>
  <si>
    <t>丁丑</t>
  </si>
  <si>
    <t>達每</t>
  </si>
  <si>
    <t>守每</t>
  </si>
  <si>
    <t>辛亥</t>
  </si>
  <si>
    <t>達卜</t>
  </si>
  <si>
    <t>壬子</t>
  </si>
  <si>
    <t>郭</t>
  </si>
  <si>
    <t>東燦</t>
  </si>
  <si>
    <t>玄風</t>
  </si>
  <si>
    <t>柱衡</t>
  </si>
  <si>
    <t>鎭宅</t>
  </si>
  <si>
    <t>啓鉉</t>
  </si>
  <si>
    <t>金尙直</t>
  </si>
  <si>
    <t>金海</t>
  </si>
  <si>
    <t>金</t>
  </si>
  <si>
    <t>義城</t>
  </si>
  <si>
    <t>鎭宇</t>
  </si>
  <si>
    <t>麟壽</t>
  </si>
  <si>
    <t>重燦</t>
  </si>
  <si>
    <t>權思愼</t>
  </si>
  <si>
    <t>安東</t>
  </si>
  <si>
    <t>南燦</t>
  </si>
  <si>
    <t>戊辰</t>
  </si>
  <si>
    <t>弟嫂</t>
  </si>
  <si>
    <t>盧</t>
  </si>
  <si>
    <t>辛未</t>
  </si>
  <si>
    <t>光州</t>
  </si>
  <si>
    <t>秉燦</t>
  </si>
  <si>
    <t>子</t>
  </si>
  <si>
    <t>壬辰</t>
  </si>
  <si>
    <t>婦</t>
  </si>
  <si>
    <t>己丑</t>
  </si>
  <si>
    <t>址慶</t>
  </si>
  <si>
    <t>壬寅</t>
  </si>
  <si>
    <t>侄</t>
  </si>
  <si>
    <t>址寬</t>
  </si>
  <si>
    <t>乙未</t>
  </si>
  <si>
    <t>侄婦</t>
  </si>
  <si>
    <t>己亥</t>
  </si>
  <si>
    <t>守元</t>
  </si>
  <si>
    <t>庚午</t>
  </si>
  <si>
    <t>申切</t>
  </si>
  <si>
    <t>甲戌</t>
  </si>
  <si>
    <t>守卜</t>
  </si>
  <si>
    <t>甲辰</t>
  </si>
  <si>
    <t>水軍</t>
  </si>
  <si>
    <t>姜</t>
  </si>
  <si>
    <t>六凡</t>
  </si>
  <si>
    <t>庚寅</t>
  </si>
  <si>
    <t>晉州</t>
  </si>
  <si>
    <t>正兵</t>
  </si>
  <si>
    <t>泰三</t>
  </si>
  <si>
    <t>奉兆</t>
  </si>
  <si>
    <t>金得恒</t>
  </si>
  <si>
    <t>朴</t>
  </si>
  <si>
    <t>戊子</t>
  </si>
  <si>
    <t>業武</t>
  </si>
  <si>
    <t>守萬</t>
  </si>
  <si>
    <t>在基</t>
  </si>
  <si>
    <t>仁發</t>
  </si>
  <si>
    <t>張成漢</t>
  </si>
  <si>
    <t>仁同</t>
  </si>
  <si>
    <t>寡女</t>
  </si>
  <si>
    <t>梁</t>
  </si>
  <si>
    <t>召史</t>
  </si>
  <si>
    <t>壬午</t>
  </si>
  <si>
    <t>濟州</t>
  </si>
  <si>
    <t>仲大</t>
  </si>
  <si>
    <t>再伯</t>
  </si>
  <si>
    <t>達夏</t>
  </si>
  <si>
    <t>崔同先</t>
  </si>
  <si>
    <t>慶州</t>
  </si>
  <si>
    <t>牙兵</t>
  </si>
  <si>
    <t>吳</t>
  </si>
  <si>
    <t>朔不里</t>
  </si>
  <si>
    <t>癸未</t>
  </si>
  <si>
    <t>海州</t>
  </si>
  <si>
    <t>性求</t>
  </si>
  <si>
    <t>海中</t>
  </si>
  <si>
    <t>壽圭</t>
  </si>
  <si>
    <t>再彦</t>
  </si>
  <si>
    <t>金光載</t>
  </si>
  <si>
    <t>趙</t>
  </si>
  <si>
    <t>咸安</t>
  </si>
  <si>
    <t>貞植</t>
  </si>
  <si>
    <t>得輝</t>
  </si>
  <si>
    <t>昌杰</t>
  </si>
  <si>
    <t>金秉賢</t>
  </si>
  <si>
    <t>瑞興</t>
  </si>
  <si>
    <t>日玉</t>
  </si>
  <si>
    <t>奴莫郞</t>
  </si>
  <si>
    <t>星州</t>
  </si>
  <si>
    <t>仲龍</t>
  </si>
  <si>
    <t>斗明</t>
  </si>
  <si>
    <t>致坤</t>
  </si>
  <si>
    <t>金成瑨</t>
  </si>
  <si>
    <t>貴分</t>
  </si>
  <si>
    <t>丁未</t>
  </si>
  <si>
    <t>柳</t>
  </si>
  <si>
    <t>文化</t>
  </si>
  <si>
    <t>聖九</t>
  </si>
  <si>
    <t>春得</t>
  </si>
  <si>
    <t>辰中</t>
  </si>
  <si>
    <t>曺光烈</t>
  </si>
  <si>
    <t>昌寧</t>
  </si>
  <si>
    <t>錫昊</t>
  </si>
  <si>
    <t>奉圭</t>
  </si>
  <si>
    <t>再夢</t>
  </si>
  <si>
    <t>顯新</t>
  </si>
  <si>
    <t>千日宇</t>
  </si>
  <si>
    <t>千</t>
  </si>
  <si>
    <t>戊申</t>
  </si>
  <si>
    <t>芝英</t>
  </si>
  <si>
    <t>有根</t>
  </si>
  <si>
    <t>聖章</t>
  </si>
  <si>
    <t>金斗鼎</t>
  </si>
  <si>
    <t>莫郞</t>
  </si>
  <si>
    <t>亡尙</t>
  </si>
  <si>
    <t>禹</t>
  </si>
  <si>
    <t>乙丑</t>
  </si>
  <si>
    <t>丹陽</t>
  </si>
  <si>
    <t>不知</t>
  </si>
  <si>
    <t>莫之</t>
  </si>
  <si>
    <t>不之</t>
  </si>
  <si>
    <t>李春石</t>
  </si>
  <si>
    <t>月城</t>
  </si>
  <si>
    <t>女</t>
  </si>
  <si>
    <t>廷根</t>
  </si>
  <si>
    <t>癸亥</t>
  </si>
  <si>
    <t>天標</t>
  </si>
  <si>
    <t>蘭</t>
  </si>
  <si>
    <t>龍紀</t>
  </si>
  <si>
    <t>鄭東錫</t>
  </si>
  <si>
    <t>東萊</t>
  </si>
  <si>
    <t>崔</t>
  </si>
  <si>
    <t>己未</t>
  </si>
  <si>
    <t>興震</t>
  </si>
  <si>
    <t>龜錫</t>
  </si>
  <si>
    <t>壽甲</t>
  </si>
  <si>
    <t>訓鍊院主簿</t>
  </si>
  <si>
    <t>李碩文</t>
  </si>
  <si>
    <t>宗慶</t>
  </si>
  <si>
    <t>三奉</t>
  </si>
  <si>
    <t>三分</t>
  </si>
  <si>
    <t>己巳</t>
  </si>
  <si>
    <t>馬先</t>
  </si>
  <si>
    <t>士先</t>
  </si>
  <si>
    <t>奴夢發</t>
  </si>
  <si>
    <t>驛吏</t>
  </si>
  <si>
    <t>文玉</t>
  </si>
  <si>
    <t>丁卯</t>
  </si>
  <si>
    <t>次用</t>
  </si>
  <si>
    <t>興來</t>
  </si>
  <si>
    <t>枝永</t>
  </si>
  <si>
    <t>李東白</t>
  </si>
  <si>
    <t>正峻</t>
  </si>
  <si>
    <t>守點</t>
  </si>
  <si>
    <t>上采</t>
  </si>
  <si>
    <t>金守正</t>
  </si>
  <si>
    <t>夢發</t>
  </si>
  <si>
    <t>保人</t>
  </si>
  <si>
    <t>徐</t>
  </si>
  <si>
    <t>化得</t>
  </si>
  <si>
    <t>戊寅</t>
  </si>
  <si>
    <t>大丘</t>
  </si>
  <si>
    <t>閑良</t>
  </si>
  <si>
    <t>有采</t>
  </si>
  <si>
    <t>光烈</t>
  </si>
  <si>
    <t>得福</t>
  </si>
  <si>
    <t>金光大</t>
  </si>
  <si>
    <t>秋</t>
  </si>
  <si>
    <t>晩成</t>
  </si>
  <si>
    <t>正光</t>
  </si>
  <si>
    <t>得春</t>
  </si>
  <si>
    <t>朴遇春</t>
  </si>
  <si>
    <t>聖信</t>
  </si>
  <si>
    <t>丁巳</t>
  </si>
  <si>
    <t>天岳</t>
  </si>
  <si>
    <t>應龍</t>
  </si>
  <si>
    <t>仁九</t>
  </si>
  <si>
    <t>鄭龍鳳</t>
  </si>
  <si>
    <t>鍾</t>
  </si>
  <si>
    <t>坰</t>
  </si>
  <si>
    <t>金致允</t>
  </si>
  <si>
    <t>莫切</t>
  </si>
  <si>
    <t>莫卜</t>
  </si>
  <si>
    <t>寡婦</t>
  </si>
  <si>
    <t>宋</t>
  </si>
  <si>
    <t>庚申</t>
  </si>
  <si>
    <t>恩津</t>
  </si>
  <si>
    <t>重輔</t>
  </si>
  <si>
    <t>宇烈</t>
  </si>
  <si>
    <t>奉哲</t>
  </si>
  <si>
    <t>崔錫俊</t>
  </si>
  <si>
    <t>乭每</t>
  </si>
  <si>
    <t>鄭</t>
  </si>
  <si>
    <t>哲權</t>
  </si>
  <si>
    <t>甲申</t>
  </si>
  <si>
    <t>延日</t>
  </si>
  <si>
    <t>彦珠</t>
  </si>
  <si>
    <t>東龍</t>
  </si>
  <si>
    <t>遇慶</t>
  </si>
  <si>
    <t>金得弘</t>
  </si>
  <si>
    <t>張</t>
  </si>
  <si>
    <t>乙酉</t>
  </si>
  <si>
    <t>孟樞</t>
  </si>
  <si>
    <t>元碩</t>
  </si>
  <si>
    <t>淸守</t>
  </si>
  <si>
    <t>李龍杰</t>
  </si>
  <si>
    <t>春切</t>
  </si>
  <si>
    <t>奴順三</t>
  </si>
  <si>
    <t>致民</t>
  </si>
  <si>
    <t>興魯</t>
  </si>
  <si>
    <t>柱愼</t>
  </si>
  <si>
    <t>貞澤</t>
  </si>
  <si>
    <t>孫籍東</t>
  </si>
  <si>
    <t>孫</t>
  </si>
  <si>
    <t>甲子</t>
  </si>
  <si>
    <t>文德</t>
  </si>
  <si>
    <t>宇東</t>
  </si>
  <si>
    <t>錫吾</t>
  </si>
  <si>
    <t>全德臣</t>
  </si>
  <si>
    <t>慶山</t>
  </si>
  <si>
    <t>順三</t>
  </si>
  <si>
    <t>次女</t>
  </si>
  <si>
    <t>次心</t>
  </si>
  <si>
    <t>順得</t>
  </si>
  <si>
    <t>順卜</t>
  </si>
  <si>
    <t>順月</t>
  </si>
  <si>
    <t>甲寅</t>
  </si>
  <si>
    <t>順先</t>
  </si>
  <si>
    <t>丙辰</t>
  </si>
  <si>
    <t>夫之</t>
  </si>
  <si>
    <t>致璜</t>
  </si>
  <si>
    <t>丙子</t>
  </si>
  <si>
    <t>履德</t>
  </si>
  <si>
    <t>思一</t>
  </si>
  <si>
    <t>慶秀</t>
  </si>
  <si>
    <t>蔣鑌</t>
  </si>
  <si>
    <t>牙山</t>
  </si>
  <si>
    <t>書洛</t>
  </si>
  <si>
    <t>相龍</t>
  </si>
  <si>
    <t>宙漢</t>
  </si>
  <si>
    <t>禹錫邦</t>
  </si>
  <si>
    <t>世元</t>
  </si>
  <si>
    <t>貴每</t>
  </si>
  <si>
    <t>致孫</t>
  </si>
  <si>
    <t>順乃</t>
  </si>
  <si>
    <t>致大</t>
  </si>
  <si>
    <t>致裕</t>
  </si>
  <si>
    <t>己卯</t>
  </si>
  <si>
    <t>履錫</t>
  </si>
  <si>
    <t>曺啓喆</t>
  </si>
  <si>
    <t>全義</t>
  </si>
  <si>
    <t>通德郞</t>
  </si>
  <si>
    <t>正容</t>
  </si>
  <si>
    <t>在恒</t>
  </si>
  <si>
    <t>奎運</t>
  </si>
  <si>
    <t>朴奎赫</t>
  </si>
  <si>
    <t>致脩</t>
  </si>
  <si>
    <t>致默</t>
  </si>
  <si>
    <t>致漳</t>
  </si>
  <si>
    <t>起喆</t>
  </si>
  <si>
    <t>庚子</t>
  </si>
  <si>
    <t>亨極</t>
  </si>
  <si>
    <t>癸卯</t>
  </si>
  <si>
    <t>貴今</t>
  </si>
  <si>
    <t>正卜</t>
  </si>
  <si>
    <t>啓化</t>
  </si>
  <si>
    <t>哲孫</t>
  </si>
  <si>
    <t>仁切</t>
  </si>
  <si>
    <t>有切</t>
  </si>
  <si>
    <t>庚戌</t>
  </si>
  <si>
    <t>介乭</t>
  </si>
  <si>
    <t>仁丹</t>
  </si>
  <si>
    <t>卜伊</t>
  </si>
  <si>
    <t>具</t>
  </si>
  <si>
    <t>尙烈</t>
  </si>
  <si>
    <t>昌原</t>
  </si>
  <si>
    <t>文福</t>
  </si>
  <si>
    <t>德舜</t>
  </si>
  <si>
    <t>善起</t>
  </si>
  <si>
    <t>金永世</t>
  </si>
  <si>
    <t>周烈</t>
  </si>
  <si>
    <t>奴厚卜</t>
  </si>
  <si>
    <t>右俊</t>
  </si>
  <si>
    <t>漢一</t>
  </si>
  <si>
    <t>花成</t>
  </si>
  <si>
    <t>李春萬</t>
  </si>
  <si>
    <t>全州</t>
  </si>
  <si>
    <t>寧澤</t>
  </si>
  <si>
    <t>來福</t>
  </si>
  <si>
    <t>龍載</t>
  </si>
  <si>
    <t>辛巳</t>
  </si>
  <si>
    <t>固城</t>
  </si>
  <si>
    <t>東基</t>
  </si>
  <si>
    <t>德九</t>
  </si>
  <si>
    <t>鍾碩</t>
  </si>
  <si>
    <t>裵舜培</t>
  </si>
  <si>
    <t>弼慶</t>
  </si>
  <si>
    <t>玉丹</t>
  </si>
  <si>
    <t>觀永</t>
  </si>
  <si>
    <t>致湖</t>
  </si>
  <si>
    <t>履行</t>
  </si>
  <si>
    <t>思淳</t>
  </si>
  <si>
    <t>徐宇成</t>
  </si>
  <si>
    <t>址一</t>
  </si>
  <si>
    <t>弘燦</t>
  </si>
  <si>
    <t>柱漢</t>
  </si>
  <si>
    <t>李漢翼</t>
  </si>
  <si>
    <t>德山</t>
  </si>
  <si>
    <t>厚卜</t>
  </si>
  <si>
    <t>分德</t>
  </si>
  <si>
    <t>奉今</t>
  </si>
  <si>
    <t>奇生</t>
  </si>
  <si>
    <t>仁贊</t>
  </si>
  <si>
    <t>增點</t>
  </si>
  <si>
    <t>致相</t>
  </si>
  <si>
    <t>斌</t>
  </si>
  <si>
    <t>李有龍</t>
  </si>
  <si>
    <t>希中</t>
  </si>
  <si>
    <t>玄日</t>
  </si>
  <si>
    <t>鎭基</t>
  </si>
  <si>
    <t>黃時采</t>
  </si>
  <si>
    <t>幸切</t>
  </si>
  <si>
    <t>燦</t>
  </si>
  <si>
    <t>永甲</t>
  </si>
  <si>
    <t>萬載</t>
  </si>
  <si>
    <t>李雲甲</t>
  </si>
  <si>
    <t>載寧</t>
  </si>
  <si>
    <t>白</t>
  </si>
  <si>
    <t>光春</t>
  </si>
  <si>
    <t>世泰</t>
  </si>
  <si>
    <t>李佑重</t>
  </si>
  <si>
    <t>完山</t>
  </si>
  <si>
    <t>峻</t>
  </si>
  <si>
    <t>振翼</t>
  </si>
  <si>
    <t>石</t>
  </si>
  <si>
    <t>松切</t>
  </si>
  <si>
    <t>庚辰</t>
  </si>
  <si>
    <t>吳泰山</t>
  </si>
  <si>
    <t>收布</t>
  </si>
  <si>
    <t>泰山</t>
  </si>
  <si>
    <t>致官</t>
  </si>
  <si>
    <t>興柱</t>
  </si>
  <si>
    <t>童世</t>
  </si>
  <si>
    <t>卞世春</t>
  </si>
  <si>
    <t>奉祖</t>
  </si>
  <si>
    <t>永萬</t>
  </si>
  <si>
    <t>朴春得</t>
  </si>
  <si>
    <t>得行</t>
  </si>
  <si>
    <t>永世</t>
  </si>
  <si>
    <t>瑞日</t>
  </si>
  <si>
    <t>李春成</t>
  </si>
  <si>
    <t>天永</t>
  </si>
  <si>
    <t>致馨</t>
  </si>
  <si>
    <t>履廷</t>
  </si>
  <si>
    <t>思文</t>
  </si>
  <si>
    <t>安得重</t>
  </si>
  <si>
    <t>廣州</t>
  </si>
  <si>
    <t>蔣</t>
  </si>
  <si>
    <t>癸酉</t>
  </si>
  <si>
    <t>鉀</t>
  </si>
  <si>
    <t>永孝</t>
  </si>
  <si>
    <t>碩坤</t>
  </si>
  <si>
    <t>具璋漢</t>
  </si>
  <si>
    <t>綾州</t>
  </si>
  <si>
    <t>永必</t>
  </si>
  <si>
    <t>丙戌</t>
  </si>
  <si>
    <t>癸巳</t>
  </si>
  <si>
    <t>永每</t>
  </si>
  <si>
    <t>莫先</t>
  </si>
  <si>
    <t>莫女</t>
  </si>
  <si>
    <t>府軍官</t>
  </si>
  <si>
    <t>八十</t>
  </si>
  <si>
    <t>仁泰</t>
  </si>
  <si>
    <t>龍采</t>
  </si>
  <si>
    <t>時輝</t>
  </si>
  <si>
    <t>鄭東碩</t>
  </si>
  <si>
    <t>古丹</t>
  </si>
  <si>
    <t>乙卯</t>
  </si>
  <si>
    <t>根佑</t>
  </si>
  <si>
    <t>浩道</t>
  </si>
  <si>
    <t>廷岳</t>
  </si>
  <si>
    <t>田龍</t>
  </si>
  <si>
    <t>朴思憲</t>
  </si>
  <si>
    <t>秉魯</t>
  </si>
  <si>
    <t>柱海</t>
  </si>
  <si>
    <t>利澤</t>
  </si>
  <si>
    <t>朴履常</t>
  </si>
  <si>
    <t>命男</t>
  </si>
  <si>
    <t>六月</t>
  </si>
  <si>
    <t>命金</t>
  </si>
  <si>
    <t>命心</t>
  </si>
  <si>
    <t>七</t>
  </si>
  <si>
    <t>奴道心</t>
  </si>
  <si>
    <t>爾宗</t>
  </si>
  <si>
    <t>達瑞</t>
  </si>
  <si>
    <t>世彬</t>
  </si>
  <si>
    <t>廷瑛</t>
  </si>
  <si>
    <t>朴文祚</t>
  </si>
  <si>
    <t>周欽</t>
  </si>
  <si>
    <t>載淸</t>
  </si>
  <si>
    <t>乃鷹</t>
  </si>
  <si>
    <t>都鎭萬</t>
  </si>
  <si>
    <t>就奎</t>
  </si>
  <si>
    <t>碩煥</t>
  </si>
  <si>
    <t>高</t>
  </si>
  <si>
    <t>碩榦</t>
  </si>
  <si>
    <t>丁酉</t>
  </si>
  <si>
    <t>碩魯</t>
  </si>
  <si>
    <t>月每</t>
  </si>
  <si>
    <t>道心</t>
  </si>
  <si>
    <t>黃</t>
  </si>
  <si>
    <t>孝增</t>
  </si>
  <si>
    <t>鶴旭</t>
  </si>
  <si>
    <t>武科訓鍊院判官</t>
  </si>
  <si>
    <t>龍寶</t>
  </si>
  <si>
    <t>正憲大夫</t>
  </si>
  <si>
    <t>厚璋</t>
  </si>
  <si>
    <t>孫汝章</t>
  </si>
  <si>
    <t>光益</t>
  </si>
  <si>
    <t>用才</t>
  </si>
  <si>
    <t>守泰</t>
  </si>
  <si>
    <t>全昌大</t>
  </si>
  <si>
    <t>沃川</t>
  </si>
  <si>
    <t>得占</t>
  </si>
  <si>
    <t>辛酉</t>
  </si>
  <si>
    <t>得乃</t>
  </si>
  <si>
    <t>得奉</t>
  </si>
  <si>
    <t>乙亥</t>
  </si>
  <si>
    <t>得切</t>
  </si>
  <si>
    <t>升學</t>
  </si>
  <si>
    <t>水原</t>
  </si>
  <si>
    <t>學</t>
  </si>
  <si>
    <t>珪範</t>
  </si>
  <si>
    <t>之成</t>
  </si>
  <si>
    <t>東秀</t>
  </si>
  <si>
    <t>全碩坤</t>
  </si>
  <si>
    <t>全</t>
  </si>
  <si>
    <t>萬鎰</t>
  </si>
  <si>
    <t>德孫</t>
  </si>
  <si>
    <t>龍海</t>
  </si>
  <si>
    <t>崔雲瑞</t>
  </si>
  <si>
    <t>二月</t>
  </si>
  <si>
    <t>旭</t>
  </si>
  <si>
    <t>致寬</t>
  </si>
  <si>
    <t>興直</t>
  </si>
  <si>
    <t>折衝將軍僉知中樞府事</t>
  </si>
  <si>
    <t>龍世</t>
  </si>
  <si>
    <t>金逵</t>
  </si>
  <si>
    <t>益秀</t>
  </si>
  <si>
    <t>花發</t>
  </si>
  <si>
    <t>守參</t>
  </si>
  <si>
    <t>崔鶴臣</t>
  </si>
  <si>
    <t>元女</t>
  </si>
  <si>
    <t>聖魯</t>
  </si>
  <si>
    <t>璘</t>
  </si>
  <si>
    <t>朴思哲</t>
  </si>
  <si>
    <t>通政大夫行大靜縣監</t>
  </si>
  <si>
    <t>仁澤</t>
  </si>
  <si>
    <t>尙直</t>
  </si>
  <si>
    <t>泰榮</t>
  </si>
  <si>
    <t>孫思元</t>
  </si>
  <si>
    <t>致厚</t>
  </si>
  <si>
    <t>卞</t>
  </si>
  <si>
    <t>致東</t>
  </si>
  <si>
    <t>順德</t>
  </si>
  <si>
    <t>順玉</t>
  </si>
  <si>
    <t>奴貴奉</t>
  </si>
  <si>
    <t>相得</t>
  </si>
  <si>
    <t>丙午</t>
  </si>
  <si>
    <t>元福</t>
  </si>
  <si>
    <t>厚才</t>
  </si>
  <si>
    <t>進伯</t>
  </si>
  <si>
    <t>李益秀</t>
  </si>
  <si>
    <t>命乃</t>
  </si>
  <si>
    <t>鼎奎</t>
  </si>
  <si>
    <t>永復</t>
  </si>
  <si>
    <t>鳳臣</t>
  </si>
  <si>
    <t>金應九</t>
  </si>
  <si>
    <t>進佑</t>
  </si>
  <si>
    <t>光五</t>
  </si>
  <si>
    <t>聲國</t>
  </si>
  <si>
    <t>吳載興</t>
  </si>
  <si>
    <t>貴奉</t>
  </si>
  <si>
    <t>成大</t>
  </si>
  <si>
    <t>中一</t>
  </si>
  <si>
    <t>萬春</t>
  </si>
  <si>
    <t>朴之元</t>
  </si>
  <si>
    <t>德瑞</t>
  </si>
  <si>
    <t>震秀</t>
  </si>
  <si>
    <t>成澤</t>
  </si>
  <si>
    <t>命錫</t>
  </si>
  <si>
    <t>鄭致烈</t>
  </si>
  <si>
    <t>仲女</t>
  </si>
  <si>
    <t>仲三</t>
  </si>
  <si>
    <t>孝大</t>
  </si>
  <si>
    <t>武科行訓鍊院判官</t>
  </si>
  <si>
    <t>忠州</t>
  </si>
  <si>
    <t>連日</t>
  </si>
  <si>
    <t>義俊</t>
  </si>
  <si>
    <t>命重</t>
  </si>
  <si>
    <t>朴元昌</t>
  </si>
  <si>
    <t>小得占</t>
  </si>
  <si>
    <t>得孫</t>
  </si>
  <si>
    <t>奴五郞</t>
  </si>
  <si>
    <t>處中</t>
  </si>
  <si>
    <t>山日</t>
  </si>
  <si>
    <t>盧實中</t>
  </si>
  <si>
    <t>東曄</t>
  </si>
  <si>
    <t>綾城</t>
  </si>
  <si>
    <t>龍雲</t>
  </si>
  <si>
    <t>興三</t>
  </si>
  <si>
    <t>永哲</t>
  </si>
  <si>
    <t>朴漢杰</t>
  </si>
  <si>
    <t>世永</t>
  </si>
  <si>
    <t>五郞</t>
  </si>
  <si>
    <t>順</t>
  </si>
  <si>
    <t>在根</t>
  </si>
  <si>
    <t>天輔</t>
  </si>
  <si>
    <t>荃</t>
  </si>
  <si>
    <t>金乃亨</t>
  </si>
  <si>
    <t>淸道</t>
  </si>
  <si>
    <t>重得</t>
  </si>
  <si>
    <t>馹</t>
  </si>
  <si>
    <t>紀德</t>
  </si>
  <si>
    <t>張永光</t>
  </si>
  <si>
    <t>采月</t>
  </si>
  <si>
    <t>采奉</t>
  </si>
  <si>
    <t>奴貴分</t>
  </si>
  <si>
    <t>光仁</t>
  </si>
  <si>
    <t>見龍</t>
  </si>
  <si>
    <t>嘉善大夫行龍驤衛副護軍</t>
  </si>
  <si>
    <t>枝榮</t>
  </si>
  <si>
    <t>漢奎</t>
  </si>
  <si>
    <t>允玉</t>
  </si>
  <si>
    <t>成瑨</t>
  </si>
  <si>
    <t>守海</t>
  </si>
  <si>
    <t>崔鶴奎</t>
  </si>
  <si>
    <t>厚宗</t>
  </si>
  <si>
    <t>己連</t>
  </si>
  <si>
    <t>啓石</t>
  </si>
  <si>
    <t>朴守元</t>
  </si>
  <si>
    <t>順天</t>
  </si>
  <si>
    <t>田大</t>
  </si>
  <si>
    <t>長根</t>
  </si>
  <si>
    <t>文善</t>
  </si>
  <si>
    <t>種德</t>
  </si>
  <si>
    <t>在坤</t>
  </si>
  <si>
    <t>金再鳴</t>
  </si>
  <si>
    <t>南原</t>
  </si>
  <si>
    <t>浩先</t>
  </si>
  <si>
    <t>舜泰</t>
  </si>
  <si>
    <t>崔有臣</t>
  </si>
  <si>
    <t>正月</t>
  </si>
  <si>
    <t>文</t>
  </si>
  <si>
    <t>德基</t>
  </si>
  <si>
    <t>南平</t>
  </si>
  <si>
    <t>復三</t>
  </si>
  <si>
    <t>重善</t>
  </si>
  <si>
    <t>元衡</t>
  </si>
  <si>
    <t>朴日奉</t>
  </si>
  <si>
    <t>仁秀</t>
  </si>
  <si>
    <t>東元</t>
  </si>
  <si>
    <t>龍奉</t>
  </si>
  <si>
    <t>朴奉世</t>
  </si>
  <si>
    <t>元分</t>
  </si>
  <si>
    <t>鼎重</t>
  </si>
  <si>
    <t>嚴</t>
  </si>
  <si>
    <t>寧越</t>
  </si>
  <si>
    <t>正淵</t>
  </si>
  <si>
    <t>永光</t>
  </si>
  <si>
    <t>日重</t>
  </si>
  <si>
    <t>李光俊</t>
  </si>
  <si>
    <t>豊壤</t>
  </si>
  <si>
    <t>萬石</t>
  </si>
  <si>
    <t>守化</t>
  </si>
  <si>
    <t>元卜</t>
  </si>
  <si>
    <t>朴時和</t>
  </si>
  <si>
    <t>聖彔</t>
  </si>
  <si>
    <t>鄭奉龍</t>
  </si>
  <si>
    <t>守天</t>
  </si>
  <si>
    <t>必先</t>
  </si>
  <si>
    <t>在弘</t>
  </si>
  <si>
    <t>曺東善</t>
  </si>
  <si>
    <t>山月</t>
  </si>
  <si>
    <t>芿心</t>
  </si>
  <si>
    <t>德鍾</t>
  </si>
  <si>
    <t>瑞麟</t>
  </si>
  <si>
    <t>呂三</t>
  </si>
  <si>
    <t>厚綱</t>
  </si>
  <si>
    <t>朴聖都</t>
  </si>
  <si>
    <t>鳴哲</t>
  </si>
  <si>
    <t>聲振</t>
  </si>
  <si>
    <t>進玉</t>
  </si>
  <si>
    <t>李種德</t>
  </si>
  <si>
    <t>守文</t>
  </si>
  <si>
    <t>五辰</t>
  </si>
  <si>
    <t>城丁軍</t>
  </si>
  <si>
    <t>日得</t>
  </si>
  <si>
    <t>善伊</t>
  </si>
  <si>
    <t>光宗</t>
  </si>
  <si>
    <t>正三</t>
  </si>
  <si>
    <t>崔台峯</t>
  </si>
  <si>
    <t>日奉</t>
  </si>
  <si>
    <t>春白</t>
  </si>
  <si>
    <t>金明世</t>
  </si>
  <si>
    <t>奴命切</t>
  </si>
  <si>
    <t>希重</t>
  </si>
  <si>
    <t>先日</t>
  </si>
  <si>
    <t>振起</t>
  </si>
  <si>
    <t>漢植</t>
  </si>
  <si>
    <t>時白</t>
  </si>
  <si>
    <t>有龍</t>
  </si>
  <si>
    <t>赫春</t>
  </si>
  <si>
    <t>尹相殷</t>
  </si>
  <si>
    <t>坡平</t>
  </si>
  <si>
    <t>錫一</t>
  </si>
  <si>
    <t>騏祥</t>
  </si>
  <si>
    <t>淳翰</t>
  </si>
  <si>
    <t>鄭世奎</t>
  </si>
  <si>
    <t>草溪</t>
  </si>
  <si>
    <t>命切</t>
  </si>
  <si>
    <t>縣里</t>
  </si>
  <si>
    <t>奴順南</t>
  </si>
  <si>
    <t>雲起</t>
  </si>
  <si>
    <t>時鳳</t>
  </si>
  <si>
    <t>松傑</t>
  </si>
  <si>
    <t>正宅</t>
  </si>
  <si>
    <t>金福日</t>
  </si>
  <si>
    <t>文益</t>
  </si>
  <si>
    <t>龍彦</t>
  </si>
  <si>
    <t>桂白</t>
  </si>
  <si>
    <t>石同喆</t>
  </si>
  <si>
    <t>順南</t>
  </si>
  <si>
    <t>億只</t>
  </si>
  <si>
    <t>有成</t>
  </si>
  <si>
    <t>天日</t>
  </si>
  <si>
    <t>鄭有權</t>
  </si>
  <si>
    <t>太永</t>
  </si>
  <si>
    <t>萬守</t>
  </si>
  <si>
    <t>時化</t>
  </si>
  <si>
    <t>裵夢大</t>
  </si>
  <si>
    <t>俊得</t>
  </si>
  <si>
    <t>仁伯</t>
  </si>
  <si>
    <t>龍</t>
  </si>
  <si>
    <t>南辰正</t>
  </si>
  <si>
    <t>順興</t>
  </si>
  <si>
    <t>卜萬</t>
  </si>
  <si>
    <t>必邦</t>
  </si>
  <si>
    <t>元才</t>
  </si>
  <si>
    <t>崔致江</t>
  </si>
  <si>
    <t>祖伯</t>
  </si>
  <si>
    <t>弼龍</t>
  </si>
  <si>
    <t>遇春</t>
  </si>
  <si>
    <t>逸</t>
  </si>
  <si>
    <t>折衝將軍</t>
  </si>
  <si>
    <t>鄭岳</t>
  </si>
  <si>
    <t>鳳榮</t>
  </si>
  <si>
    <t>夏三</t>
  </si>
  <si>
    <t>宗萬</t>
  </si>
  <si>
    <t>許龍倚</t>
  </si>
  <si>
    <t>三用</t>
  </si>
  <si>
    <t>化弼</t>
  </si>
  <si>
    <t>昌甲</t>
  </si>
  <si>
    <t>孝達</t>
  </si>
  <si>
    <t>田益東</t>
  </si>
  <si>
    <t>江津</t>
  </si>
  <si>
    <t>東輝</t>
  </si>
  <si>
    <t>萬來</t>
  </si>
  <si>
    <t>希才</t>
  </si>
  <si>
    <t>崔厚甲</t>
  </si>
  <si>
    <t>奴長萬</t>
  </si>
  <si>
    <t>寅奎</t>
  </si>
  <si>
    <t>重厚</t>
  </si>
  <si>
    <t>日載</t>
  </si>
  <si>
    <t>貞岳</t>
  </si>
  <si>
    <t>趙鎭基</t>
  </si>
  <si>
    <t>元億</t>
  </si>
  <si>
    <t>德世</t>
  </si>
  <si>
    <t>致永</t>
  </si>
  <si>
    <t>李云白</t>
  </si>
  <si>
    <t>春奎</t>
  </si>
  <si>
    <t>長萬</t>
  </si>
  <si>
    <t>莫丹</t>
  </si>
  <si>
    <t>俊億</t>
  </si>
  <si>
    <t>晩龍</t>
  </si>
  <si>
    <t>夢棋</t>
  </si>
  <si>
    <t>東采</t>
  </si>
  <si>
    <t>卞胤采</t>
  </si>
  <si>
    <t>在善</t>
  </si>
  <si>
    <t>弼邦</t>
  </si>
  <si>
    <t>崔命三</t>
  </si>
  <si>
    <t>日切</t>
  </si>
  <si>
    <t>順每</t>
  </si>
  <si>
    <t>基能</t>
  </si>
  <si>
    <t>龍瑞</t>
  </si>
  <si>
    <t>之弼</t>
  </si>
  <si>
    <t>漢敏</t>
  </si>
  <si>
    <t>趙世明</t>
  </si>
  <si>
    <t>世奉</t>
  </si>
  <si>
    <t>魯光</t>
  </si>
  <si>
    <t>化益</t>
  </si>
  <si>
    <t>金大奉</t>
  </si>
  <si>
    <t>大心</t>
  </si>
  <si>
    <t>億伯</t>
  </si>
  <si>
    <t>聖俊</t>
  </si>
  <si>
    <t>日諒</t>
  </si>
  <si>
    <t>世三</t>
  </si>
  <si>
    <t>崔興福</t>
  </si>
  <si>
    <t>守甲</t>
  </si>
  <si>
    <t>李德才</t>
  </si>
  <si>
    <t>禁保</t>
  </si>
  <si>
    <t>先宗</t>
  </si>
  <si>
    <t>就孫</t>
  </si>
  <si>
    <t>日石</t>
  </si>
  <si>
    <t>才三</t>
  </si>
  <si>
    <t>彦白</t>
  </si>
  <si>
    <t>金春大</t>
  </si>
  <si>
    <t>嘉善大夫</t>
  </si>
  <si>
    <t>世龍</t>
  </si>
  <si>
    <t>通政大夫</t>
  </si>
  <si>
    <t>應發</t>
  </si>
  <si>
    <t>徐漢澄</t>
  </si>
  <si>
    <t>御保</t>
  </si>
  <si>
    <t>云宗</t>
  </si>
  <si>
    <t>元俠</t>
  </si>
  <si>
    <t>乙巳</t>
  </si>
  <si>
    <t>鄭中用</t>
  </si>
  <si>
    <t>復萬</t>
  </si>
  <si>
    <t>元載</t>
  </si>
  <si>
    <t>朴龍起</t>
  </si>
  <si>
    <t>命三</t>
  </si>
  <si>
    <t>興載</t>
  </si>
  <si>
    <t>光夏</t>
  </si>
  <si>
    <t>李元成</t>
  </si>
  <si>
    <t>玉心</t>
  </si>
  <si>
    <t>太</t>
  </si>
  <si>
    <t>錫坤</t>
  </si>
  <si>
    <t>尙州</t>
  </si>
  <si>
    <t>之遠</t>
  </si>
  <si>
    <t>擎環</t>
  </si>
  <si>
    <t>極渾</t>
  </si>
  <si>
    <t>金起千</t>
  </si>
  <si>
    <t>以丹</t>
  </si>
  <si>
    <t>璟瑜</t>
  </si>
  <si>
    <t>斗彦</t>
  </si>
  <si>
    <t>震龍</t>
  </si>
  <si>
    <t>孔仁纘</t>
  </si>
  <si>
    <t>曲阜</t>
  </si>
  <si>
    <t>孔</t>
  </si>
  <si>
    <t>守同</t>
  </si>
  <si>
    <t>晩錫</t>
  </si>
  <si>
    <t>鳳瑞</t>
  </si>
  <si>
    <t>孫奎泰</t>
  </si>
  <si>
    <t>璟臣</t>
  </si>
  <si>
    <t>杰正</t>
  </si>
  <si>
    <t>分正</t>
  </si>
  <si>
    <t>西未</t>
  </si>
  <si>
    <t>大先</t>
  </si>
  <si>
    <t>三玉</t>
  </si>
  <si>
    <t>高復萬</t>
  </si>
  <si>
    <t>連宗</t>
  </si>
  <si>
    <t>應伯</t>
  </si>
  <si>
    <t>汝敬</t>
  </si>
  <si>
    <t>徐源一</t>
  </si>
  <si>
    <t>達城</t>
  </si>
  <si>
    <t>泰運</t>
  </si>
  <si>
    <t>永春</t>
  </si>
  <si>
    <t>億萬</t>
  </si>
  <si>
    <t>金聲浩</t>
  </si>
  <si>
    <t>月心</t>
  </si>
  <si>
    <t>陳成用</t>
  </si>
  <si>
    <t>陳</t>
  </si>
  <si>
    <t>成用</t>
  </si>
  <si>
    <t>驪陽</t>
  </si>
  <si>
    <t>折衝將軍龍驤衛副護軍</t>
  </si>
  <si>
    <t>孫伊</t>
  </si>
  <si>
    <t>李化善</t>
  </si>
  <si>
    <t>哲福</t>
  </si>
  <si>
    <t>大根</t>
  </si>
  <si>
    <t>敬泰</t>
  </si>
  <si>
    <t>金尙潤</t>
  </si>
  <si>
    <t>致五</t>
  </si>
  <si>
    <t>得富</t>
  </si>
  <si>
    <t>仁萬</t>
  </si>
  <si>
    <t>九鍊</t>
  </si>
  <si>
    <t>朴聖周</t>
  </si>
  <si>
    <t>潤哲</t>
  </si>
  <si>
    <t>龍雅</t>
  </si>
  <si>
    <t>弼連</t>
  </si>
  <si>
    <t>廉徹希</t>
  </si>
  <si>
    <t>坡州</t>
  </si>
  <si>
    <t>連心</t>
  </si>
  <si>
    <t>成伯</t>
  </si>
  <si>
    <t>折衝</t>
  </si>
  <si>
    <t>金采淑</t>
  </si>
  <si>
    <t>用采</t>
  </si>
  <si>
    <t>弼重</t>
  </si>
  <si>
    <t>發仁</t>
  </si>
  <si>
    <t>鄭成重</t>
  </si>
  <si>
    <t>昌得</t>
  </si>
  <si>
    <t>德女</t>
  </si>
  <si>
    <t>砲保</t>
  </si>
  <si>
    <t>石伊</t>
  </si>
  <si>
    <t>良大</t>
  </si>
  <si>
    <t>光白</t>
  </si>
  <si>
    <t>千三</t>
  </si>
  <si>
    <t>鄭玠成</t>
  </si>
  <si>
    <t>元</t>
  </si>
  <si>
    <t>巴州</t>
  </si>
  <si>
    <t>璟厚</t>
  </si>
  <si>
    <t>箕彦</t>
  </si>
  <si>
    <t>李德文</t>
  </si>
  <si>
    <t>朴鳳起</t>
  </si>
  <si>
    <t>奎煥</t>
  </si>
  <si>
    <t>先丹</t>
  </si>
  <si>
    <t>莫乃</t>
  </si>
  <si>
    <t>金正孫</t>
  </si>
  <si>
    <t>正孫</t>
  </si>
  <si>
    <t>癸丑</t>
  </si>
  <si>
    <t>鳳采</t>
  </si>
  <si>
    <t>再鳴</t>
  </si>
  <si>
    <t>夢致</t>
  </si>
  <si>
    <t>高必邦</t>
  </si>
  <si>
    <t>明哲</t>
  </si>
  <si>
    <t>春宅</t>
  </si>
  <si>
    <t>李起佑</t>
  </si>
  <si>
    <t>白辰</t>
  </si>
  <si>
    <t>日輝</t>
  </si>
  <si>
    <t>太秀</t>
  </si>
  <si>
    <t>朴基鉉</t>
  </si>
  <si>
    <t>碩華</t>
  </si>
  <si>
    <t>象九</t>
  </si>
  <si>
    <t>德文</t>
  </si>
  <si>
    <t>千鎰</t>
  </si>
  <si>
    <t>趙良振</t>
  </si>
  <si>
    <t>日乭</t>
  </si>
  <si>
    <t>日郞</t>
  </si>
  <si>
    <t>太叔</t>
  </si>
  <si>
    <t>福</t>
  </si>
  <si>
    <t>宜世</t>
  </si>
  <si>
    <t>金夏三</t>
  </si>
  <si>
    <t>昌漢</t>
  </si>
  <si>
    <t>興宗</t>
  </si>
  <si>
    <t>朴致萬</t>
  </si>
  <si>
    <t>仁大</t>
  </si>
  <si>
    <t>業</t>
  </si>
  <si>
    <t>侖得</t>
  </si>
  <si>
    <t>李尙用</t>
  </si>
  <si>
    <t>完守</t>
  </si>
  <si>
    <t>水永</t>
  </si>
  <si>
    <t>伎成</t>
  </si>
  <si>
    <t>元大成</t>
  </si>
  <si>
    <t>原州</t>
  </si>
  <si>
    <t>元大</t>
  </si>
  <si>
    <t>大元</t>
  </si>
  <si>
    <t>梁介伊</t>
  </si>
  <si>
    <t>選武</t>
  </si>
  <si>
    <t>介伊</t>
  </si>
  <si>
    <t>次卜</t>
  </si>
  <si>
    <t>之榮</t>
  </si>
  <si>
    <t>張東錫</t>
  </si>
  <si>
    <t>石彔</t>
  </si>
  <si>
    <t>世卜</t>
  </si>
  <si>
    <t>光老</t>
  </si>
  <si>
    <t>李用中</t>
  </si>
  <si>
    <t>璟文</t>
  </si>
  <si>
    <t>翔龍</t>
  </si>
  <si>
    <t>崔鳳榮</t>
  </si>
  <si>
    <t>安</t>
  </si>
  <si>
    <t>勇日</t>
  </si>
  <si>
    <t>望文</t>
  </si>
  <si>
    <t>朴春根</t>
  </si>
  <si>
    <t>順丹</t>
  </si>
  <si>
    <t>興俊</t>
  </si>
  <si>
    <t>寅伯</t>
  </si>
  <si>
    <t>南成喆</t>
  </si>
  <si>
    <t>基漢</t>
  </si>
  <si>
    <t>定護</t>
  </si>
  <si>
    <t>泰永</t>
  </si>
  <si>
    <t>姜善基</t>
  </si>
  <si>
    <t>德切</t>
  </si>
  <si>
    <t>德心</t>
  </si>
  <si>
    <t>翊龍</t>
  </si>
  <si>
    <t>曺己永</t>
  </si>
  <si>
    <t>起大</t>
  </si>
  <si>
    <t>先吉</t>
  </si>
  <si>
    <t>光伯</t>
  </si>
  <si>
    <t>金就日</t>
  </si>
  <si>
    <t>春發</t>
  </si>
  <si>
    <t>崔在一</t>
  </si>
  <si>
    <t>鄭時宗</t>
  </si>
  <si>
    <t>下納步兵</t>
  </si>
  <si>
    <t>時宗</t>
  </si>
  <si>
    <t>汝奉</t>
  </si>
  <si>
    <t>命才</t>
  </si>
  <si>
    <t>汗曺</t>
  </si>
  <si>
    <t>鄭啓初</t>
  </si>
  <si>
    <t>元采</t>
  </si>
  <si>
    <t>金興大</t>
  </si>
  <si>
    <t>致鳳</t>
  </si>
  <si>
    <t>重臣</t>
  </si>
  <si>
    <t>逸載</t>
  </si>
  <si>
    <t>正岳</t>
  </si>
  <si>
    <t>裵才元</t>
  </si>
  <si>
    <t>赫宗</t>
  </si>
  <si>
    <t>衡運</t>
  </si>
  <si>
    <t>柳在根</t>
  </si>
  <si>
    <t>莫三</t>
  </si>
  <si>
    <t>先三</t>
  </si>
  <si>
    <t>戊草</t>
  </si>
  <si>
    <t>李春得</t>
  </si>
  <si>
    <t>介成</t>
  </si>
  <si>
    <t>光發</t>
  </si>
  <si>
    <t>富訓</t>
  </si>
  <si>
    <t>高云起</t>
  </si>
  <si>
    <t>揚德</t>
  </si>
  <si>
    <t>郭龍采</t>
  </si>
  <si>
    <t>長興</t>
  </si>
  <si>
    <t>載壽</t>
  </si>
  <si>
    <t>斗命</t>
  </si>
  <si>
    <t>義天</t>
  </si>
  <si>
    <t>車聲振</t>
  </si>
  <si>
    <t>順切</t>
  </si>
  <si>
    <t>璟錫</t>
  </si>
  <si>
    <t>鼎九</t>
  </si>
  <si>
    <t>載一</t>
  </si>
  <si>
    <t>佑翼</t>
  </si>
  <si>
    <t>鄭騎龍</t>
  </si>
  <si>
    <t>能煥</t>
  </si>
  <si>
    <t>順分</t>
  </si>
  <si>
    <t>金德文</t>
  </si>
  <si>
    <t>驥容</t>
  </si>
  <si>
    <t>玠成</t>
  </si>
  <si>
    <t>善發</t>
  </si>
  <si>
    <t>高雲起</t>
  </si>
  <si>
    <t>復壽</t>
  </si>
  <si>
    <t>起南</t>
  </si>
  <si>
    <t>裕參</t>
  </si>
  <si>
    <t>鄭尙佑</t>
  </si>
  <si>
    <t>孝昌</t>
  </si>
  <si>
    <t>尙切</t>
  </si>
  <si>
    <t>尙分</t>
  </si>
  <si>
    <t>哲彦</t>
  </si>
  <si>
    <t>趙海鮮</t>
  </si>
  <si>
    <t>片</t>
  </si>
  <si>
    <t>生員</t>
  </si>
  <si>
    <t>尙翊</t>
  </si>
  <si>
    <t>台佑</t>
  </si>
  <si>
    <t>東寶</t>
  </si>
  <si>
    <t>及第</t>
  </si>
  <si>
    <t>鄭時湜</t>
  </si>
  <si>
    <t>烏川</t>
  </si>
  <si>
    <t>順心</t>
  </si>
  <si>
    <t>尙佑</t>
  </si>
  <si>
    <t>逸晩</t>
  </si>
  <si>
    <t>趙世直</t>
  </si>
  <si>
    <t>先伊</t>
  </si>
  <si>
    <t>朴文大</t>
  </si>
  <si>
    <t>岑快</t>
  </si>
  <si>
    <t>奉義</t>
  </si>
  <si>
    <t>金孝才</t>
  </si>
  <si>
    <t>哲仁</t>
  </si>
  <si>
    <t>東記</t>
  </si>
  <si>
    <t>金斗正</t>
  </si>
  <si>
    <t>在白</t>
  </si>
  <si>
    <t>行得</t>
  </si>
  <si>
    <t>孝</t>
  </si>
  <si>
    <t>金漢成</t>
  </si>
  <si>
    <t>玉春</t>
  </si>
  <si>
    <t>幽山里</t>
  </si>
  <si>
    <t>奴忠切</t>
  </si>
  <si>
    <t>天權</t>
  </si>
  <si>
    <t>震輝</t>
  </si>
  <si>
    <t>舜乾</t>
  </si>
  <si>
    <t>通政</t>
  </si>
  <si>
    <t>履三</t>
  </si>
  <si>
    <t>李善甫</t>
  </si>
  <si>
    <t>申</t>
  </si>
  <si>
    <t>平山</t>
  </si>
  <si>
    <t>厚未</t>
  </si>
  <si>
    <t>初順</t>
  </si>
  <si>
    <t>金振海</t>
  </si>
  <si>
    <t>孟德</t>
  </si>
  <si>
    <t>甲德</t>
  </si>
  <si>
    <t>小忠心</t>
  </si>
  <si>
    <t>忠切</t>
  </si>
  <si>
    <t>驛吏卞玉先故代子</t>
  </si>
  <si>
    <t>文錫</t>
  </si>
  <si>
    <t>酉</t>
  </si>
  <si>
    <t>玉先</t>
  </si>
  <si>
    <t>孝宗</t>
  </si>
  <si>
    <t>士恒</t>
  </si>
  <si>
    <t>裵得江</t>
  </si>
  <si>
    <t>文孫</t>
  </si>
  <si>
    <t>文白</t>
  </si>
  <si>
    <t>業伊</t>
  </si>
  <si>
    <t>辰發</t>
  </si>
  <si>
    <t>光彔</t>
  </si>
  <si>
    <t>希元</t>
  </si>
  <si>
    <t>漢朝</t>
  </si>
  <si>
    <t>守鼎</t>
  </si>
  <si>
    <t>崔龍彦</t>
  </si>
  <si>
    <t>方</t>
  </si>
  <si>
    <t>仁宅</t>
  </si>
  <si>
    <t>學守</t>
  </si>
  <si>
    <t>化石</t>
  </si>
  <si>
    <t>李春發</t>
  </si>
  <si>
    <t>學伊</t>
  </si>
  <si>
    <t>曺</t>
  </si>
  <si>
    <t>學俊</t>
  </si>
  <si>
    <t>學奉</t>
  </si>
  <si>
    <t>道一</t>
  </si>
  <si>
    <t>道元</t>
  </si>
  <si>
    <t>連玉</t>
  </si>
  <si>
    <t>連孫</t>
  </si>
  <si>
    <t>碧乭</t>
  </si>
  <si>
    <t>用貞</t>
  </si>
  <si>
    <t>光泰</t>
  </si>
  <si>
    <t>李必坤</t>
  </si>
  <si>
    <t>碧石</t>
  </si>
  <si>
    <t>碧今</t>
  </si>
  <si>
    <t>連伊</t>
  </si>
  <si>
    <t>順千</t>
  </si>
  <si>
    <t>又千</t>
  </si>
  <si>
    <t>助是</t>
  </si>
  <si>
    <t>連助氏</t>
  </si>
  <si>
    <t>驛吏卞尙先故代子</t>
  </si>
  <si>
    <t>孝白</t>
  </si>
  <si>
    <t>尙先</t>
  </si>
  <si>
    <t>昌守</t>
  </si>
  <si>
    <t>允華</t>
  </si>
  <si>
    <t>張啓漢</t>
  </si>
  <si>
    <t>長元</t>
  </si>
  <si>
    <t>長太</t>
  </si>
  <si>
    <t>興哲</t>
  </si>
  <si>
    <t>學哲</t>
  </si>
  <si>
    <t>丁哲</t>
  </si>
  <si>
    <t>孫女</t>
  </si>
  <si>
    <t>三哲</t>
  </si>
  <si>
    <t>辰女</t>
  </si>
  <si>
    <t>辰德</t>
  </si>
  <si>
    <t>金哲錫</t>
  </si>
  <si>
    <t>哲錫</t>
  </si>
  <si>
    <t>漢範</t>
  </si>
  <si>
    <t>壽鼎</t>
  </si>
  <si>
    <t>昌大</t>
  </si>
  <si>
    <t>朴春逸</t>
  </si>
  <si>
    <t>美三</t>
  </si>
  <si>
    <t>聖貴</t>
  </si>
  <si>
    <t>夢山</t>
  </si>
  <si>
    <t>朴春成</t>
  </si>
  <si>
    <t>甲鐘</t>
  </si>
  <si>
    <t>乙得</t>
  </si>
  <si>
    <t>先東</t>
  </si>
  <si>
    <t>基容</t>
  </si>
  <si>
    <t>在孝</t>
  </si>
  <si>
    <t>千馹</t>
  </si>
  <si>
    <t>李時白</t>
  </si>
  <si>
    <t>致成</t>
  </si>
  <si>
    <t>中先</t>
  </si>
  <si>
    <t>朴仁郁</t>
  </si>
  <si>
    <t>時晩</t>
  </si>
  <si>
    <t>光億</t>
  </si>
  <si>
    <t>奉采</t>
  </si>
  <si>
    <t>有官</t>
  </si>
  <si>
    <t>連雄</t>
  </si>
  <si>
    <t>鄭命才</t>
  </si>
  <si>
    <t>學德</t>
  </si>
  <si>
    <t>學周</t>
  </si>
  <si>
    <t>乭伊</t>
  </si>
  <si>
    <t>兪</t>
  </si>
  <si>
    <t>允光</t>
  </si>
  <si>
    <t>介三</t>
  </si>
  <si>
    <t>善立</t>
  </si>
  <si>
    <t>李聖發</t>
  </si>
  <si>
    <t>尹</t>
  </si>
  <si>
    <t>聖周</t>
  </si>
  <si>
    <t>希奎</t>
  </si>
  <si>
    <t>朴海上</t>
  </si>
  <si>
    <t>士哲</t>
  </si>
  <si>
    <t>又哲</t>
  </si>
  <si>
    <t>今女</t>
  </si>
  <si>
    <t>江上</t>
  </si>
  <si>
    <t>卞石文</t>
  </si>
  <si>
    <t>石文</t>
  </si>
  <si>
    <t>連大</t>
  </si>
  <si>
    <t>永權</t>
  </si>
  <si>
    <t>守長</t>
  </si>
  <si>
    <t>柳星卜</t>
  </si>
  <si>
    <t>淸得</t>
  </si>
  <si>
    <t>載濱</t>
  </si>
  <si>
    <t>貴發</t>
  </si>
  <si>
    <t>梁春芳</t>
  </si>
  <si>
    <t>七仙</t>
  </si>
  <si>
    <t>太峯</t>
  </si>
  <si>
    <t>驛吏卞永奎故代子</t>
  </si>
  <si>
    <t>學順</t>
  </si>
  <si>
    <t>永奎</t>
  </si>
  <si>
    <t>碩瑢</t>
  </si>
  <si>
    <t>楚璟</t>
  </si>
  <si>
    <t>李善發</t>
  </si>
  <si>
    <t>日千</t>
  </si>
  <si>
    <t>大正</t>
  </si>
  <si>
    <t>貴才</t>
  </si>
  <si>
    <t>朴卜三</t>
  </si>
  <si>
    <t>白守</t>
  </si>
  <si>
    <t>元甲</t>
  </si>
  <si>
    <t>年切</t>
  </si>
  <si>
    <t>連得</t>
  </si>
  <si>
    <t>餌璜</t>
  </si>
  <si>
    <t>奎龍</t>
  </si>
  <si>
    <t>遇文</t>
  </si>
  <si>
    <t>卞得輔</t>
  </si>
  <si>
    <t>永点</t>
  </si>
  <si>
    <t>一武</t>
  </si>
  <si>
    <t>成復</t>
  </si>
  <si>
    <t>洪致雲</t>
  </si>
  <si>
    <t>南陽</t>
  </si>
  <si>
    <t>九月</t>
  </si>
  <si>
    <t>日遜</t>
  </si>
  <si>
    <t>士用</t>
  </si>
  <si>
    <t>光文</t>
  </si>
  <si>
    <t>再俊</t>
  </si>
  <si>
    <t>金尙月</t>
  </si>
  <si>
    <t>同白</t>
  </si>
  <si>
    <t>允濱</t>
  </si>
  <si>
    <t>有任</t>
  </si>
  <si>
    <t>金世彬</t>
  </si>
  <si>
    <t>日用</t>
  </si>
  <si>
    <t>起鳳</t>
  </si>
  <si>
    <t>時吝</t>
  </si>
  <si>
    <t>順喆</t>
  </si>
  <si>
    <t>時孫</t>
  </si>
  <si>
    <t>伍用</t>
  </si>
  <si>
    <t>守希</t>
  </si>
  <si>
    <t>光得</t>
  </si>
  <si>
    <t>金和成</t>
  </si>
  <si>
    <t>時石</t>
  </si>
  <si>
    <t>時正</t>
  </si>
  <si>
    <t>妹</t>
  </si>
  <si>
    <t>今乃</t>
  </si>
  <si>
    <t>乃每</t>
  </si>
  <si>
    <t>徐卜乭</t>
  </si>
  <si>
    <t>卜乭</t>
  </si>
  <si>
    <t>大出</t>
  </si>
  <si>
    <t>北上</t>
  </si>
  <si>
    <t>快順</t>
  </si>
  <si>
    <t>崔夢得</t>
  </si>
  <si>
    <t>化彔</t>
  </si>
  <si>
    <t>正興</t>
  </si>
  <si>
    <t>石柱</t>
  </si>
  <si>
    <t>李春光</t>
  </si>
  <si>
    <t>義佑</t>
  </si>
  <si>
    <t>漢宗</t>
  </si>
  <si>
    <t>萬孫</t>
  </si>
  <si>
    <t>貴正</t>
  </si>
  <si>
    <t>和太</t>
  </si>
  <si>
    <t>朴春和</t>
  </si>
  <si>
    <t>先業</t>
  </si>
  <si>
    <t>連實</t>
  </si>
  <si>
    <t>有千</t>
  </si>
  <si>
    <t>日太</t>
  </si>
  <si>
    <t>七玄</t>
  </si>
  <si>
    <t>李平世</t>
  </si>
  <si>
    <t>化宅</t>
  </si>
  <si>
    <t>守碧</t>
  </si>
  <si>
    <t>成立</t>
  </si>
  <si>
    <t>朴春化</t>
  </si>
  <si>
    <t>大連</t>
  </si>
  <si>
    <t>尙有</t>
  </si>
  <si>
    <t>聖環</t>
  </si>
  <si>
    <t>光見</t>
  </si>
  <si>
    <t>尹貴才</t>
  </si>
  <si>
    <t>母</t>
  </si>
  <si>
    <t>希述</t>
  </si>
  <si>
    <t>信江</t>
  </si>
  <si>
    <t>太和</t>
  </si>
  <si>
    <t>朴龍彦</t>
  </si>
  <si>
    <t>其俊</t>
  </si>
  <si>
    <t>其八</t>
  </si>
  <si>
    <t>順大</t>
  </si>
  <si>
    <t>用南</t>
  </si>
  <si>
    <t>元江</t>
  </si>
  <si>
    <t>金千得</t>
  </si>
  <si>
    <t>可不</t>
  </si>
  <si>
    <t>和中</t>
  </si>
  <si>
    <t>金千金</t>
  </si>
  <si>
    <t>上童</t>
  </si>
  <si>
    <t>溫喆曄</t>
  </si>
  <si>
    <t>溫</t>
  </si>
  <si>
    <t>喆曄</t>
  </si>
  <si>
    <t>奎彦</t>
  </si>
  <si>
    <t>俊伊</t>
  </si>
  <si>
    <t>士直</t>
  </si>
  <si>
    <t>朴林舜</t>
  </si>
  <si>
    <t>周宅</t>
  </si>
  <si>
    <t>聖碁</t>
  </si>
  <si>
    <t>宗權</t>
  </si>
  <si>
    <t>崔碁坤</t>
  </si>
  <si>
    <t>錫曄</t>
  </si>
  <si>
    <t>嫂</t>
  </si>
  <si>
    <t>允曄</t>
  </si>
  <si>
    <t>德曄</t>
  </si>
  <si>
    <t>石權</t>
  </si>
  <si>
    <t>初切</t>
  </si>
  <si>
    <t>莫今</t>
  </si>
  <si>
    <t>初今</t>
  </si>
  <si>
    <t>癸</t>
  </si>
  <si>
    <t>營軍</t>
  </si>
  <si>
    <t>千大</t>
  </si>
  <si>
    <t>五世</t>
  </si>
  <si>
    <t>初三</t>
  </si>
  <si>
    <t>金德昌</t>
  </si>
  <si>
    <t>麗水</t>
  </si>
  <si>
    <t>光山</t>
  </si>
  <si>
    <t>金善甫</t>
  </si>
  <si>
    <t>碩用</t>
  </si>
  <si>
    <t>啓遜</t>
  </si>
  <si>
    <t>允太</t>
  </si>
  <si>
    <t>光碧</t>
  </si>
  <si>
    <t>許大行</t>
  </si>
  <si>
    <t>武遜</t>
  </si>
  <si>
    <t>彔希</t>
  </si>
  <si>
    <t>泰命</t>
  </si>
  <si>
    <t>朴卜世</t>
  </si>
  <si>
    <t>用大</t>
  </si>
  <si>
    <t>用萬</t>
  </si>
  <si>
    <t>朔不</t>
  </si>
  <si>
    <t>每女</t>
  </si>
  <si>
    <t>聖恒</t>
  </si>
  <si>
    <t>參奉</t>
  </si>
  <si>
    <t>命點</t>
  </si>
  <si>
    <t>嘉善</t>
  </si>
  <si>
    <t>光俊</t>
  </si>
  <si>
    <t>江華參奉</t>
  </si>
  <si>
    <t>再三</t>
  </si>
  <si>
    <t>趙萬業</t>
  </si>
  <si>
    <t>再佑</t>
  </si>
  <si>
    <t>德三</t>
  </si>
  <si>
    <t>卜興</t>
  </si>
  <si>
    <t>朴海南</t>
  </si>
  <si>
    <t>興卜</t>
  </si>
  <si>
    <t>卜贊</t>
  </si>
  <si>
    <t>東仁</t>
  </si>
  <si>
    <t>錫佑</t>
  </si>
  <si>
    <t>守柱</t>
  </si>
  <si>
    <t>文叔</t>
  </si>
  <si>
    <t>崔辰有</t>
  </si>
  <si>
    <t>奴太月</t>
  </si>
  <si>
    <t>聖允</t>
  </si>
  <si>
    <t>有八</t>
  </si>
  <si>
    <t>鄭昌臣</t>
  </si>
  <si>
    <t>聖大</t>
  </si>
  <si>
    <t>聖發</t>
  </si>
  <si>
    <t>聖宅</t>
  </si>
  <si>
    <t>榮贊</t>
  </si>
  <si>
    <t>太月</t>
  </si>
  <si>
    <t>太今</t>
  </si>
  <si>
    <t>莫南</t>
  </si>
  <si>
    <t>敬旭</t>
  </si>
  <si>
    <t>啓仁</t>
  </si>
  <si>
    <t>河同石</t>
  </si>
  <si>
    <t>敬先</t>
  </si>
  <si>
    <t>宅舜</t>
  </si>
  <si>
    <t>朴萬春</t>
  </si>
  <si>
    <t>允業</t>
  </si>
  <si>
    <t>允孫</t>
  </si>
  <si>
    <t>允大</t>
  </si>
  <si>
    <t>允先</t>
  </si>
  <si>
    <t>朝日</t>
  </si>
  <si>
    <t>景旭</t>
  </si>
  <si>
    <t>萬碩</t>
  </si>
  <si>
    <t>河東石</t>
  </si>
  <si>
    <t>百根</t>
  </si>
  <si>
    <t>權應天</t>
  </si>
  <si>
    <t>成彔</t>
  </si>
  <si>
    <t>基洪</t>
  </si>
  <si>
    <t>永淳</t>
  </si>
  <si>
    <t>業儒</t>
  </si>
  <si>
    <t>金用萬</t>
  </si>
  <si>
    <t>漢德</t>
  </si>
  <si>
    <t>聖孫</t>
  </si>
  <si>
    <t>東伯</t>
  </si>
  <si>
    <t>嚴世益</t>
  </si>
  <si>
    <t>甲用</t>
  </si>
  <si>
    <t>梅月</t>
  </si>
  <si>
    <t>日今</t>
  </si>
  <si>
    <t>玉鉉</t>
  </si>
  <si>
    <t>龍根</t>
  </si>
  <si>
    <t>應元</t>
  </si>
  <si>
    <t>興周</t>
  </si>
  <si>
    <t>李禎道</t>
  </si>
  <si>
    <t>大龍</t>
  </si>
  <si>
    <t>永白</t>
  </si>
  <si>
    <t>淳</t>
  </si>
  <si>
    <t>金鶴彩</t>
  </si>
  <si>
    <t>海文</t>
  </si>
  <si>
    <t>春月</t>
  </si>
  <si>
    <t>朴云白</t>
  </si>
  <si>
    <t>云白</t>
  </si>
  <si>
    <t>榮卜</t>
  </si>
  <si>
    <t>光元</t>
  </si>
  <si>
    <t>成宅</t>
  </si>
  <si>
    <t>盧末乃</t>
  </si>
  <si>
    <t>豊川</t>
  </si>
  <si>
    <t>達義</t>
  </si>
  <si>
    <t>命尹</t>
  </si>
  <si>
    <t>德依</t>
  </si>
  <si>
    <t>李尙三</t>
  </si>
  <si>
    <t>啓宗</t>
  </si>
  <si>
    <t>光儀</t>
  </si>
  <si>
    <t>孫聖來</t>
  </si>
  <si>
    <t>以錫</t>
  </si>
  <si>
    <t>連恒</t>
  </si>
  <si>
    <t>金允福</t>
  </si>
  <si>
    <t>玉文</t>
  </si>
  <si>
    <t>元三</t>
  </si>
  <si>
    <t>日彦</t>
  </si>
  <si>
    <t>德行</t>
  </si>
  <si>
    <t>昌碩</t>
  </si>
  <si>
    <t>崔尙振</t>
  </si>
  <si>
    <t>光卜</t>
  </si>
  <si>
    <t>順頊</t>
  </si>
  <si>
    <t>應天</t>
  </si>
  <si>
    <t>朴萬大</t>
  </si>
  <si>
    <t>時弘</t>
  </si>
  <si>
    <t>儀德</t>
  </si>
  <si>
    <t>允五</t>
  </si>
  <si>
    <t>萬順</t>
  </si>
  <si>
    <t>徐命卜</t>
  </si>
  <si>
    <t>五哲</t>
  </si>
  <si>
    <t>五孫</t>
  </si>
  <si>
    <t>斗仁</t>
  </si>
  <si>
    <t>桂鳳</t>
  </si>
  <si>
    <t>光信</t>
  </si>
  <si>
    <t>白松元</t>
  </si>
  <si>
    <t>碧龍</t>
  </si>
  <si>
    <t>珠日</t>
  </si>
  <si>
    <t>聲遠</t>
  </si>
  <si>
    <t>朴元吉</t>
  </si>
  <si>
    <t>化心</t>
  </si>
  <si>
    <t>化切</t>
  </si>
  <si>
    <t>李用業</t>
  </si>
  <si>
    <t>用業</t>
  </si>
  <si>
    <t>春石</t>
  </si>
  <si>
    <t>少老</t>
  </si>
  <si>
    <t>曾好</t>
  </si>
  <si>
    <t>金鳴九</t>
  </si>
  <si>
    <t>竹山</t>
  </si>
  <si>
    <t>允文</t>
  </si>
  <si>
    <t>柳文敬</t>
  </si>
  <si>
    <t>武學</t>
  </si>
  <si>
    <t>白萬</t>
  </si>
  <si>
    <t>學元</t>
  </si>
  <si>
    <t>大興</t>
  </si>
  <si>
    <t>德永</t>
  </si>
  <si>
    <t>光萬</t>
  </si>
  <si>
    <t>朴道兼</t>
  </si>
  <si>
    <t>杞溪</t>
  </si>
  <si>
    <t>得岳</t>
  </si>
  <si>
    <t>曺先烈</t>
  </si>
  <si>
    <t>學彔</t>
  </si>
  <si>
    <t>學立</t>
  </si>
  <si>
    <t>學文</t>
  </si>
  <si>
    <t>昌俊</t>
  </si>
  <si>
    <t>月今</t>
  </si>
  <si>
    <t>月千</t>
  </si>
  <si>
    <t>成喆</t>
  </si>
  <si>
    <t>成今</t>
  </si>
  <si>
    <t>三月</t>
  </si>
  <si>
    <t>再奉</t>
  </si>
  <si>
    <t>以碩</t>
  </si>
  <si>
    <t>朴貴正</t>
  </si>
  <si>
    <t>辛</t>
  </si>
  <si>
    <t>日先</t>
  </si>
  <si>
    <t>德萬</t>
  </si>
  <si>
    <t>金萬秋</t>
  </si>
  <si>
    <t>甲賢</t>
  </si>
  <si>
    <t>甲仁</t>
  </si>
  <si>
    <t>連學</t>
  </si>
  <si>
    <t>聖寬</t>
  </si>
  <si>
    <t>有元</t>
  </si>
  <si>
    <t>連</t>
  </si>
  <si>
    <t>碩乃</t>
  </si>
  <si>
    <t>得坤</t>
  </si>
  <si>
    <t>梁順大</t>
  </si>
  <si>
    <t>尙孫</t>
  </si>
  <si>
    <t>昌奎</t>
  </si>
  <si>
    <t>昌石</t>
  </si>
  <si>
    <t>卜三</t>
  </si>
  <si>
    <t>太陽</t>
  </si>
  <si>
    <t>汝圭</t>
  </si>
  <si>
    <t>李德化</t>
  </si>
  <si>
    <t>太三</t>
  </si>
  <si>
    <t>永才</t>
  </si>
  <si>
    <t>斗秋</t>
  </si>
  <si>
    <t>張乭伊</t>
  </si>
  <si>
    <t>由坤</t>
  </si>
  <si>
    <t>必坤</t>
  </si>
  <si>
    <t>聲俊</t>
  </si>
  <si>
    <t>聲辰</t>
  </si>
  <si>
    <t>日每</t>
  </si>
  <si>
    <t>卞以權</t>
  </si>
  <si>
    <t>東善</t>
  </si>
  <si>
    <t>李上辰</t>
  </si>
  <si>
    <t>以權</t>
  </si>
  <si>
    <t>龍起</t>
  </si>
  <si>
    <t>光胤</t>
  </si>
  <si>
    <t>再成</t>
  </si>
  <si>
    <t>李守澄</t>
  </si>
  <si>
    <t>五萬</t>
  </si>
  <si>
    <t>牙班</t>
  </si>
  <si>
    <t>割伊</t>
  </si>
  <si>
    <t>金汝一</t>
  </si>
  <si>
    <t>列元</t>
  </si>
  <si>
    <t>昌卜</t>
  </si>
  <si>
    <t>瑢鐘</t>
  </si>
  <si>
    <t>鐵富</t>
  </si>
  <si>
    <t>尹命哲</t>
  </si>
  <si>
    <t>宗赫</t>
  </si>
  <si>
    <t>元享</t>
  </si>
  <si>
    <t>張汝迪</t>
  </si>
  <si>
    <t>連丹</t>
  </si>
  <si>
    <t>連月</t>
  </si>
  <si>
    <t>同仁</t>
  </si>
  <si>
    <t>春儀</t>
  </si>
  <si>
    <t>戒正</t>
  </si>
  <si>
    <t>德才</t>
  </si>
  <si>
    <t>金卜三</t>
  </si>
  <si>
    <t>日成</t>
  </si>
  <si>
    <t>得秋</t>
  </si>
  <si>
    <t>弘</t>
  </si>
  <si>
    <t>朴有祥</t>
  </si>
  <si>
    <t>學贊</t>
  </si>
  <si>
    <t>朱哲</t>
  </si>
  <si>
    <t>同根</t>
  </si>
  <si>
    <t>九鼎</t>
  </si>
  <si>
    <t>昌世</t>
  </si>
  <si>
    <t>卞卜用</t>
  </si>
  <si>
    <t>加未</t>
  </si>
  <si>
    <t>云大</t>
  </si>
  <si>
    <t>順恒</t>
  </si>
  <si>
    <t>鄭自長</t>
  </si>
  <si>
    <t>韓</t>
  </si>
  <si>
    <t>卞玉春</t>
  </si>
  <si>
    <t>孝日</t>
  </si>
  <si>
    <t>裵</t>
  </si>
  <si>
    <t>長化</t>
  </si>
  <si>
    <t>云才</t>
  </si>
  <si>
    <t>善佑</t>
  </si>
  <si>
    <t>壽昌</t>
  </si>
  <si>
    <t>小斤昌</t>
  </si>
  <si>
    <t>仁心</t>
  </si>
  <si>
    <t>仁乭</t>
  </si>
  <si>
    <t>得連</t>
  </si>
  <si>
    <t>鳴鐘</t>
  </si>
  <si>
    <t>出身</t>
  </si>
  <si>
    <t>尙振</t>
  </si>
  <si>
    <t>復源</t>
  </si>
  <si>
    <t>朴永宅</t>
  </si>
  <si>
    <t>連切</t>
  </si>
  <si>
    <t>時同</t>
  </si>
  <si>
    <t>渭淸</t>
  </si>
  <si>
    <t>周輔</t>
  </si>
  <si>
    <t>載與</t>
  </si>
  <si>
    <t>朴春文</t>
  </si>
  <si>
    <t>文大</t>
  </si>
  <si>
    <t>金麗精</t>
  </si>
  <si>
    <t>致權</t>
  </si>
  <si>
    <t>舜坤</t>
  </si>
  <si>
    <t>達龍</t>
  </si>
  <si>
    <t>福初</t>
  </si>
  <si>
    <t>孝起</t>
  </si>
  <si>
    <t>金士龍</t>
  </si>
  <si>
    <t>和德</t>
  </si>
  <si>
    <t>忠今</t>
  </si>
  <si>
    <t>奉啓</t>
  </si>
  <si>
    <t>夢守</t>
  </si>
  <si>
    <t>暮石</t>
  </si>
  <si>
    <t>泰右</t>
  </si>
  <si>
    <t>龍祿</t>
  </si>
  <si>
    <t>光奎</t>
  </si>
  <si>
    <t>時寬</t>
  </si>
  <si>
    <t>金孝子</t>
  </si>
  <si>
    <t>學連</t>
  </si>
  <si>
    <t>崔卜太</t>
  </si>
  <si>
    <t>卜太</t>
  </si>
  <si>
    <t>相漢</t>
  </si>
  <si>
    <t>守瞻</t>
  </si>
  <si>
    <t>朴致祥</t>
  </si>
  <si>
    <t>必用</t>
  </si>
  <si>
    <t>梁守大</t>
  </si>
  <si>
    <t>春三</t>
  </si>
  <si>
    <t>順采</t>
  </si>
  <si>
    <t>望己</t>
  </si>
  <si>
    <t>元太</t>
  </si>
  <si>
    <t>張舜培</t>
  </si>
  <si>
    <t>希太</t>
  </si>
  <si>
    <t>世右</t>
  </si>
  <si>
    <t>安仁宅</t>
  </si>
  <si>
    <t>英伯</t>
  </si>
  <si>
    <t>太切</t>
  </si>
  <si>
    <t>春玉</t>
  </si>
  <si>
    <t>張順大</t>
  </si>
  <si>
    <t>初漢</t>
  </si>
  <si>
    <t>以甲</t>
  </si>
  <si>
    <t>金初晩</t>
  </si>
  <si>
    <t>大用</t>
  </si>
  <si>
    <t>今彔</t>
  </si>
  <si>
    <t>用白</t>
  </si>
  <si>
    <t>漢元</t>
  </si>
  <si>
    <t>士宗</t>
  </si>
  <si>
    <t>守弼</t>
  </si>
  <si>
    <t>李花發</t>
  </si>
  <si>
    <t>千發</t>
  </si>
  <si>
    <t>晩秋</t>
  </si>
  <si>
    <t>金漢元</t>
  </si>
  <si>
    <t>業同</t>
  </si>
  <si>
    <t>末宗</t>
  </si>
  <si>
    <t>正用</t>
  </si>
  <si>
    <t>允化</t>
  </si>
  <si>
    <t>成俊</t>
  </si>
  <si>
    <t>申元成</t>
  </si>
  <si>
    <t>巖外</t>
  </si>
  <si>
    <t>枝花</t>
  </si>
  <si>
    <t>守發</t>
  </si>
  <si>
    <t>成大興</t>
  </si>
  <si>
    <t>學術</t>
  </si>
  <si>
    <t>朴介</t>
  </si>
  <si>
    <t>德林</t>
  </si>
  <si>
    <t>日富</t>
  </si>
  <si>
    <t>金致化</t>
  </si>
  <si>
    <t>壬</t>
  </si>
  <si>
    <t>化發</t>
  </si>
  <si>
    <t>日白</t>
  </si>
  <si>
    <t>李日化</t>
  </si>
  <si>
    <t>云石</t>
  </si>
  <si>
    <t>云興</t>
  </si>
  <si>
    <t>云哲</t>
  </si>
  <si>
    <t>聖連</t>
  </si>
  <si>
    <t>卜淳</t>
  </si>
  <si>
    <t>履吉</t>
  </si>
  <si>
    <t>聖行</t>
  </si>
  <si>
    <t>曺瑞明</t>
  </si>
  <si>
    <t>周贊</t>
  </si>
  <si>
    <t>佑贊</t>
  </si>
  <si>
    <t>敬贊</t>
  </si>
  <si>
    <t>壬贊</t>
  </si>
  <si>
    <t>安逸戶長</t>
  </si>
  <si>
    <t>郭顯岌</t>
  </si>
  <si>
    <t>有載</t>
  </si>
  <si>
    <t>萬甲</t>
  </si>
  <si>
    <t>朴海中</t>
  </si>
  <si>
    <t>光贊</t>
  </si>
  <si>
    <t>權</t>
  </si>
  <si>
    <t>學萬</t>
  </si>
  <si>
    <t>學千</t>
  </si>
  <si>
    <t>連每</t>
  </si>
  <si>
    <t>春正</t>
  </si>
  <si>
    <t>晩珠</t>
  </si>
  <si>
    <t>致元</t>
  </si>
  <si>
    <t>石萬</t>
  </si>
  <si>
    <t>石女</t>
  </si>
  <si>
    <t>賢玉</t>
  </si>
  <si>
    <t>仁禹</t>
  </si>
  <si>
    <t>朴東瑛</t>
  </si>
  <si>
    <t>重祿</t>
  </si>
  <si>
    <t>仁宗</t>
  </si>
  <si>
    <t>興命</t>
  </si>
  <si>
    <t>張千日</t>
  </si>
  <si>
    <t>子用</t>
  </si>
  <si>
    <t>許</t>
  </si>
  <si>
    <t>化用</t>
  </si>
  <si>
    <t>連文</t>
  </si>
  <si>
    <t>卞時介</t>
  </si>
  <si>
    <t>時介</t>
  </si>
  <si>
    <t>用点</t>
  </si>
  <si>
    <t>光宅</t>
  </si>
  <si>
    <t>再正</t>
  </si>
  <si>
    <t>金孟三</t>
  </si>
  <si>
    <t>汝直</t>
  </si>
  <si>
    <t>光世</t>
  </si>
  <si>
    <t>春用</t>
  </si>
  <si>
    <t>朴奉春</t>
  </si>
  <si>
    <t>快先</t>
  </si>
  <si>
    <t>仁上</t>
  </si>
  <si>
    <t>周翊</t>
  </si>
  <si>
    <t>孟石</t>
  </si>
  <si>
    <t>金泰日</t>
  </si>
  <si>
    <t>海孫</t>
  </si>
  <si>
    <t>成業</t>
  </si>
  <si>
    <t>舜萬</t>
  </si>
  <si>
    <t>鄭子長</t>
  </si>
  <si>
    <t>大江</t>
  </si>
  <si>
    <t>月孫</t>
  </si>
  <si>
    <t>朴致化</t>
  </si>
  <si>
    <t>宗伊</t>
  </si>
  <si>
    <t>文宗</t>
  </si>
  <si>
    <t>德乃</t>
  </si>
  <si>
    <t>泰載</t>
  </si>
  <si>
    <t>高彔萬</t>
  </si>
  <si>
    <t>氣發</t>
  </si>
  <si>
    <t>士興</t>
  </si>
  <si>
    <t>廻得</t>
  </si>
  <si>
    <t>朴永化</t>
  </si>
  <si>
    <t>今得</t>
  </si>
  <si>
    <t>再白</t>
  </si>
  <si>
    <t>海龍</t>
  </si>
  <si>
    <t>和切</t>
  </si>
  <si>
    <t>姜卜男</t>
  </si>
  <si>
    <t>金億年</t>
  </si>
  <si>
    <t>億連</t>
  </si>
  <si>
    <t>成振</t>
  </si>
  <si>
    <t>才善</t>
  </si>
  <si>
    <t>卓只</t>
  </si>
  <si>
    <t>朴仁上</t>
  </si>
  <si>
    <t>宗鳴</t>
  </si>
  <si>
    <t>大成</t>
  </si>
  <si>
    <t>元辰</t>
  </si>
  <si>
    <t>徐辰成</t>
  </si>
  <si>
    <t>侄子</t>
  </si>
  <si>
    <t>旭伊</t>
  </si>
  <si>
    <t>慶七</t>
  </si>
  <si>
    <t>瓛</t>
  </si>
  <si>
    <t>懿珪</t>
  </si>
  <si>
    <t>金貴奉</t>
  </si>
  <si>
    <t>元八</t>
  </si>
  <si>
    <t>萬八</t>
  </si>
  <si>
    <t>連八</t>
  </si>
  <si>
    <t>五切</t>
  </si>
  <si>
    <t>喆範</t>
  </si>
  <si>
    <t>碧連</t>
  </si>
  <si>
    <t>興用</t>
  </si>
  <si>
    <t>光太</t>
  </si>
  <si>
    <t>朴永卜</t>
  </si>
  <si>
    <t>喆玉</t>
  </si>
  <si>
    <t>喆金</t>
  </si>
  <si>
    <t>卜心</t>
  </si>
  <si>
    <t>錫祿</t>
  </si>
  <si>
    <t>守桂</t>
  </si>
  <si>
    <t>益化</t>
  </si>
  <si>
    <t>金奉大</t>
  </si>
  <si>
    <t>用辰</t>
  </si>
  <si>
    <t>仲臣</t>
  </si>
  <si>
    <t>姜田右</t>
  </si>
  <si>
    <t>東俊</t>
  </si>
  <si>
    <t>儀俊</t>
  </si>
  <si>
    <t>儀先</t>
  </si>
  <si>
    <t>奉心</t>
  </si>
  <si>
    <t>末孫</t>
  </si>
  <si>
    <t>花得</t>
  </si>
  <si>
    <t>希在</t>
  </si>
  <si>
    <t>李卜男</t>
  </si>
  <si>
    <t>靈山</t>
  </si>
  <si>
    <t>周寬</t>
  </si>
  <si>
    <t>李宗明</t>
  </si>
  <si>
    <t>崔奉岳</t>
  </si>
  <si>
    <t>斗成</t>
  </si>
  <si>
    <t>白世發</t>
  </si>
  <si>
    <t>東彬</t>
  </si>
  <si>
    <t>慶洪</t>
  </si>
  <si>
    <t>時亨</t>
  </si>
  <si>
    <t>金聲俊</t>
  </si>
  <si>
    <t>斗日</t>
  </si>
  <si>
    <t>白彔</t>
  </si>
  <si>
    <t>奉岳</t>
  </si>
  <si>
    <t>泰石</t>
  </si>
  <si>
    <t>同才</t>
  </si>
  <si>
    <t>裵應周</t>
  </si>
  <si>
    <t>時乭</t>
  </si>
  <si>
    <t>日朱</t>
  </si>
  <si>
    <t>千女</t>
  </si>
  <si>
    <t>仁鶴</t>
  </si>
  <si>
    <t>聖彦</t>
  </si>
  <si>
    <t>永臣</t>
  </si>
  <si>
    <t>德泰</t>
  </si>
  <si>
    <t>金漢範</t>
  </si>
  <si>
    <t>林</t>
  </si>
  <si>
    <t>平澤</t>
  </si>
  <si>
    <t>善根</t>
  </si>
  <si>
    <t>鳳彦</t>
  </si>
  <si>
    <t>德希</t>
  </si>
  <si>
    <t>金同白</t>
  </si>
  <si>
    <t>丹心</t>
  </si>
  <si>
    <t>聖順</t>
  </si>
  <si>
    <t>命佑</t>
  </si>
  <si>
    <t>禹逸</t>
  </si>
  <si>
    <t>完世</t>
  </si>
  <si>
    <t>聖圭</t>
  </si>
  <si>
    <t>成致化</t>
  </si>
  <si>
    <t>同贊</t>
  </si>
  <si>
    <t>有贊</t>
  </si>
  <si>
    <t>有大</t>
  </si>
  <si>
    <t>德贊</t>
  </si>
  <si>
    <t>有一</t>
  </si>
  <si>
    <t>大碧</t>
  </si>
  <si>
    <t>承化</t>
  </si>
  <si>
    <t>河成璜</t>
  </si>
  <si>
    <t>運用</t>
  </si>
  <si>
    <t>夢彦</t>
  </si>
  <si>
    <t>金尙化</t>
  </si>
  <si>
    <t>學允</t>
  </si>
  <si>
    <t>玧喆</t>
  </si>
  <si>
    <t>玧宗</t>
  </si>
  <si>
    <t>朴云宗</t>
  </si>
  <si>
    <t>守春</t>
  </si>
  <si>
    <t>日伊</t>
  </si>
  <si>
    <t>李春根</t>
  </si>
  <si>
    <t>仁俊</t>
  </si>
  <si>
    <t>奉甲</t>
  </si>
  <si>
    <t>貴太</t>
  </si>
  <si>
    <t>崔守贊</t>
  </si>
  <si>
    <t>孝一</t>
  </si>
  <si>
    <t>東賢</t>
  </si>
  <si>
    <t>允義</t>
  </si>
  <si>
    <t>裵興守</t>
  </si>
  <si>
    <t>允連</t>
  </si>
  <si>
    <t>成辰</t>
  </si>
  <si>
    <t>泰起</t>
  </si>
  <si>
    <t>才興</t>
  </si>
  <si>
    <t>太中</t>
  </si>
  <si>
    <t>翊成</t>
  </si>
  <si>
    <t>德連</t>
  </si>
  <si>
    <t>翊哲</t>
  </si>
  <si>
    <t>翊伊</t>
  </si>
  <si>
    <t>守大</t>
  </si>
  <si>
    <t>承昌</t>
  </si>
  <si>
    <t>敬臣</t>
  </si>
  <si>
    <t>崔春發</t>
  </si>
  <si>
    <t>朱大</t>
  </si>
  <si>
    <t>啓心</t>
  </si>
  <si>
    <t>大春</t>
  </si>
  <si>
    <t>宗來</t>
  </si>
  <si>
    <t>佐甲</t>
  </si>
  <si>
    <t>富三</t>
  </si>
  <si>
    <t>朴煥職</t>
  </si>
  <si>
    <t>宗範</t>
  </si>
  <si>
    <t>漢亮</t>
  </si>
  <si>
    <t>李芳春</t>
  </si>
  <si>
    <t>乙彔</t>
  </si>
  <si>
    <t>哲彔</t>
  </si>
  <si>
    <t>哲北</t>
  </si>
  <si>
    <t>金順天</t>
  </si>
  <si>
    <t>用伊</t>
  </si>
  <si>
    <t>再順</t>
  </si>
  <si>
    <t>李春化</t>
  </si>
  <si>
    <t>大坤</t>
  </si>
  <si>
    <t>日化</t>
  </si>
  <si>
    <t>金五甲</t>
  </si>
  <si>
    <t>學先</t>
  </si>
  <si>
    <t>乙象</t>
  </si>
  <si>
    <t>日岳</t>
  </si>
  <si>
    <t>甲孫</t>
  </si>
  <si>
    <t>大日</t>
  </si>
  <si>
    <t>李德奉</t>
  </si>
  <si>
    <t>尙伯</t>
  </si>
  <si>
    <t>崔奉榮</t>
  </si>
  <si>
    <t>日周</t>
  </si>
  <si>
    <t>孫有臣</t>
  </si>
  <si>
    <t>正石</t>
  </si>
  <si>
    <t>卜烈</t>
  </si>
  <si>
    <t>海允</t>
  </si>
  <si>
    <t>崔有天</t>
  </si>
  <si>
    <t>己同</t>
  </si>
  <si>
    <t>善仲</t>
  </si>
  <si>
    <t>有臣</t>
  </si>
  <si>
    <t>李大元</t>
  </si>
  <si>
    <t>守仁</t>
  </si>
  <si>
    <t>年心</t>
  </si>
  <si>
    <t>卞乙彔</t>
  </si>
  <si>
    <t>仲彬</t>
  </si>
  <si>
    <t>姜有文</t>
  </si>
  <si>
    <t>楊</t>
  </si>
  <si>
    <t>士孟</t>
  </si>
  <si>
    <t>宗元</t>
  </si>
  <si>
    <t>起和</t>
  </si>
  <si>
    <t>朴聖順</t>
  </si>
  <si>
    <t>丁彔</t>
  </si>
  <si>
    <t>錫基</t>
  </si>
  <si>
    <t>哲守</t>
  </si>
  <si>
    <t>汝迪</t>
  </si>
  <si>
    <t>金卜世</t>
  </si>
  <si>
    <t>洛伊</t>
  </si>
  <si>
    <t>儀千</t>
  </si>
  <si>
    <t>三得</t>
  </si>
  <si>
    <t>根億</t>
  </si>
  <si>
    <t>致球</t>
  </si>
  <si>
    <t>得鎭</t>
  </si>
  <si>
    <t>梁順太</t>
  </si>
  <si>
    <t>運碩</t>
  </si>
  <si>
    <t>達俊</t>
  </si>
  <si>
    <t>起恒</t>
  </si>
  <si>
    <t>金光迪</t>
  </si>
  <si>
    <t>錫柱</t>
  </si>
  <si>
    <t>七云</t>
  </si>
  <si>
    <t>七每</t>
  </si>
  <si>
    <t>七女</t>
  </si>
  <si>
    <t>德來</t>
  </si>
  <si>
    <t>太才</t>
  </si>
  <si>
    <t>汝珠</t>
  </si>
  <si>
    <t>彔晩</t>
  </si>
  <si>
    <t>得采</t>
  </si>
  <si>
    <t>金厚三</t>
  </si>
  <si>
    <t>萬億</t>
  </si>
  <si>
    <t>萬千</t>
  </si>
  <si>
    <t>七石</t>
  </si>
  <si>
    <t>益俊</t>
  </si>
  <si>
    <t>頊伊</t>
  </si>
  <si>
    <t>允環</t>
  </si>
  <si>
    <t>尙鼎</t>
  </si>
  <si>
    <t>光才</t>
  </si>
  <si>
    <t>金重采</t>
  </si>
  <si>
    <t>永學</t>
  </si>
  <si>
    <t>永俊</t>
  </si>
  <si>
    <t>五卜</t>
  </si>
  <si>
    <t>五分</t>
  </si>
  <si>
    <t>卞儀億</t>
  </si>
  <si>
    <t>儀億</t>
  </si>
  <si>
    <t>允伍</t>
  </si>
  <si>
    <t>汝重</t>
  </si>
  <si>
    <t>申益甲</t>
  </si>
  <si>
    <t>命卜</t>
  </si>
  <si>
    <t>聖太</t>
  </si>
  <si>
    <t>山白</t>
  </si>
  <si>
    <t>郭子宗</t>
  </si>
  <si>
    <t>碩萬</t>
  </si>
  <si>
    <t>碩千</t>
  </si>
  <si>
    <t>仁月</t>
  </si>
  <si>
    <t>在光</t>
  </si>
  <si>
    <t>益伊</t>
  </si>
  <si>
    <t>益哲</t>
  </si>
  <si>
    <t>太辰</t>
  </si>
  <si>
    <t>太丹</t>
  </si>
  <si>
    <t>次仁</t>
  </si>
  <si>
    <t>德允</t>
  </si>
  <si>
    <t>光旭</t>
  </si>
  <si>
    <t>徐達郁</t>
  </si>
  <si>
    <t>初牙</t>
  </si>
  <si>
    <t>得光</t>
  </si>
  <si>
    <t>采叔</t>
  </si>
  <si>
    <t>鄭又文</t>
  </si>
  <si>
    <t>順昌</t>
  </si>
  <si>
    <t>順孫</t>
  </si>
  <si>
    <t>乭女</t>
  </si>
  <si>
    <t>雙乭</t>
  </si>
  <si>
    <t>日坤</t>
  </si>
  <si>
    <t>寬益</t>
  </si>
  <si>
    <t>漢文</t>
  </si>
  <si>
    <t>周哲</t>
  </si>
  <si>
    <t>金尙元</t>
  </si>
  <si>
    <t>春根</t>
  </si>
  <si>
    <t>元成</t>
  </si>
  <si>
    <t>時德</t>
  </si>
  <si>
    <t>卞啓元</t>
  </si>
  <si>
    <t>學喜</t>
  </si>
  <si>
    <t>德俊</t>
  </si>
  <si>
    <t>善</t>
  </si>
  <si>
    <t>完</t>
  </si>
  <si>
    <t>敬佑</t>
  </si>
  <si>
    <t>卞仲彩</t>
  </si>
  <si>
    <t>卞尙千</t>
  </si>
  <si>
    <t>尙千</t>
  </si>
  <si>
    <t>右采</t>
  </si>
  <si>
    <t>璟來</t>
  </si>
  <si>
    <t>金芝元</t>
  </si>
  <si>
    <t>才佑</t>
  </si>
  <si>
    <t>金萬卜</t>
  </si>
  <si>
    <t>元哲</t>
  </si>
  <si>
    <t>元宗</t>
  </si>
  <si>
    <t>春岳</t>
  </si>
  <si>
    <t>麗精</t>
  </si>
  <si>
    <t>光一</t>
  </si>
  <si>
    <t>尙元</t>
  </si>
  <si>
    <t>卞仲彬</t>
  </si>
  <si>
    <t>海根</t>
  </si>
  <si>
    <t>千萬</t>
  </si>
  <si>
    <t>仁卜</t>
  </si>
  <si>
    <t>先周</t>
  </si>
  <si>
    <t>驛</t>
  </si>
  <si>
    <t>金守同</t>
  </si>
  <si>
    <t>五晩</t>
  </si>
  <si>
    <t>芝元</t>
  </si>
  <si>
    <t>春培</t>
  </si>
  <si>
    <t>龍業</t>
  </si>
  <si>
    <t>李春正</t>
  </si>
  <si>
    <t>致日</t>
  </si>
  <si>
    <t>汝巾</t>
  </si>
  <si>
    <t>達得</t>
  </si>
  <si>
    <t>徐宗哲</t>
  </si>
  <si>
    <t>己孫</t>
  </si>
  <si>
    <t>己千</t>
  </si>
  <si>
    <t>朱學</t>
  </si>
  <si>
    <t>朱同</t>
  </si>
  <si>
    <t>五今</t>
  </si>
  <si>
    <t>碩伊</t>
  </si>
  <si>
    <t>世春</t>
  </si>
  <si>
    <t>裵千石</t>
  </si>
  <si>
    <t>玄</t>
  </si>
  <si>
    <t>延安</t>
  </si>
  <si>
    <t>才遜</t>
  </si>
  <si>
    <t>道昌</t>
  </si>
  <si>
    <t>達旭</t>
  </si>
  <si>
    <t>李才云</t>
  </si>
  <si>
    <t>五宗</t>
  </si>
  <si>
    <t>浩宗</t>
  </si>
  <si>
    <t>每心</t>
  </si>
  <si>
    <t>卞貴福</t>
  </si>
  <si>
    <t>貴福</t>
  </si>
  <si>
    <t>大芝</t>
  </si>
  <si>
    <t>己用</t>
  </si>
  <si>
    <t>丁應必</t>
  </si>
  <si>
    <t>淸渭</t>
  </si>
  <si>
    <t>才濱</t>
  </si>
  <si>
    <t>玉切</t>
  </si>
  <si>
    <t>昌宗</t>
  </si>
  <si>
    <t>碧三</t>
  </si>
  <si>
    <t>才白</t>
  </si>
  <si>
    <t>李漢光</t>
  </si>
  <si>
    <t>希權</t>
  </si>
  <si>
    <t>李華輝</t>
  </si>
  <si>
    <t>尙坤</t>
  </si>
  <si>
    <t>達元</t>
  </si>
  <si>
    <t>化丹</t>
  </si>
  <si>
    <t>二俊</t>
  </si>
  <si>
    <t>學朱</t>
  </si>
  <si>
    <t>達化</t>
  </si>
  <si>
    <t>三俊</t>
  </si>
  <si>
    <t>四俊</t>
  </si>
  <si>
    <t>今丹</t>
  </si>
  <si>
    <t>浩日</t>
  </si>
  <si>
    <t>春奉</t>
  </si>
  <si>
    <t>孟月</t>
  </si>
  <si>
    <t>鄭月三</t>
  </si>
  <si>
    <t>朝一</t>
  </si>
  <si>
    <t>恒山</t>
  </si>
  <si>
    <t>化月</t>
  </si>
  <si>
    <t>日大</t>
  </si>
  <si>
    <t>士魯</t>
  </si>
  <si>
    <t>鄭光乭</t>
  </si>
  <si>
    <t>就五</t>
  </si>
  <si>
    <t>月丹</t>
  </si>
  <si>
    <t>崔昌玉</t>
  </si>
  <si>
    <t>秉元</t>
  </si>
  <si>
    <t>成道</t>
  </si>
  <si>
    <t>渭尙</t>
  </si>
  <si>
    <t>仁輔</t>
  </si>
  <si>
    <t>金大翊</t>
  </si>
  <si>
    <t>彦陽</t>
  </si>
  <si>
    <t>基濟</t>
  </si>
  <si>
    <t>璡</t>
  </si>
  <si>
    <t>泰銓</t>
  </si>
  <si>
    <t>鄭仁潑</t>
  </si>
  <si>
    <t>靑丹</t>
  </si>
  <si>
    <t>昌玉</t>
  </si>
  <si>
    <t>白世</t>
  </si>
  <si>
    <t>聖元</t>
  </si>
  <si>
    <t>金聖大</t>
  </si>
  <si>
    <t>大洪</t>
  </si>
  <si>
    <t>正浩</t>
  </si>
  <si>
    <t>舜化</t>
  </si>
  <si>
    <t>金日先</t>
  </si>
  <si>
    <t>億哲</t>
  </si>
  <si>
    <t>舜正</t>
  </si>
  <si>
    <t>朴光太</t>
  </si>
  <si>
    <t>時興</t>
  </si>
  <si>
    <t>日萬</t>
  </si>
  <si>
    <t>月中</t>
  </si>
  <si>
    <t>朴晩秀</t>
  </si>
  <si>
    <t>億伊</t>
  </si>
  <si>
    <t>順伊</t>
  </si>
  <si>
    <t>億石</t>
  </si>
  <si>
    <t>裵千性</t>
  </si>
  <si>
    <t>武宗</t>
  </si>
  <si>
    <t>先旭</t>
  </si>
  <si>
    <t>權致旭</t>
  </si>
  <si>
    <t>敬文</t>
  </si>
  <si>
    <t>自文</t>
  </si>
  <si>
    <t>介只</t>
  </si>
  <si>
    <t>芿卜</t>
  </si>
  <si>
    <t>達甲</t>
  </si>
  <si>
    <t>石就</t>
  </si>
  <si>
    <t>徐達元</t>
  </si>
  <si>
    <t>仁昌</t>
  </si>
  <si>
    <t>乭石</t>
  </si>
  <si>
    <t>玉南</t>
  </si>
  <si>
    <t>卞玉之</t>
  </si>
  <si>
    <t>玉之</t>
  </si>
  <si>
    <t>光臣</t>
  </si>
  <si>
    <t>李碩奎</t>
  </si>
  <si>
    <t>東碩</t>
  </si>
  <si>
    <t>汝太</t>
  </si>
  <si>
    <t>黃永白</t>
  </si>
  <si>
    <t>聖一</t>
  </si>
  <si>
    <t>文一</t>
  </si>
  <si>
    <t>鄭姓故代子</t>
  </si>
  <si>
    <t>達先</t>
  </si>
  <si>
    <t>啓孫</t>
  </si>
  <si>
    <t>就日</t>
  </si>
  <si>
    <t>哲俊</t>
  </si>
  <si>
    <t>尹永和</t>
  </si>
  <si>
    <t>喜世</t>
  </si>
  <si>
    <t>敬環</t>
  </si>
  <si>
    <t>金東元</t>
  </si>
  <si>
    <t>願卜</t>
  </si>
  <si>
    <t>賢宅</t>
  </si>
  <si>
    <t>仁佑</t>
  </si>
  <si>
    <t>朴東榮</t>
  </si>
  <si>
    <t>厚采</t>
  </si>
  <si>
    <t>金鎭海</t>
  </si>
  <si>
    <t>寬伊</t>
  </si>
  <si>
    <t>寬業</t>
  </si>
  <si>
    <t>南岡書院院生</t>
  </si>
  <si>
    <t>廷翰</t>
  </si>
  <si>
    <t>淡城</t>
  </si>
  <si>
    <t>鄭成益</t>
  </si>
  <si>
    <t>就榮</t>
  </si>
  <si>
    <t>達海</t>
  </si>
  <si>
    <t>命哲</t>
  </si>
  <si>
    <t>吳泰興</t>
  </si>
  <si>
    <t>申商坤</t>
  </si>
  <si>
    <t>申東哲故代子</t>
  </si>
  <si>
    <t>商坤</t>
  </si>
  <si>
    <t>東哲</t>
  </si>
  <si>
    <t>河福成</t>
  </si>
  <si>
    <t>太坤</t>
  </si>
  <si>
    <t>德每</t>
  </si>
  <si>
    <t>春架</t>
  </si>
  <si>
    <t>元泰</t>
  </si>
  <si>
    <t>張順泰</t>
  </si>
  <si>
    <t>致敬</t>
  </si>
  <si>
    <t>順泰</t>
  </si>
  <si>
    <t>金聖再</t>
  </si>
  <si>
    <t>長守</t>
  </si>
  <si>
    <t>淑伊</t>
  </si>
  <si>
    <t>淑哲</t>
  </si>
  <si>
    <t>珠翼</t>
  </si>
  <si>
    <t>定州</t>
  </si>
  <si>
    <t>快宗</t>
  </si>
  <si>
    <t>壽泰</t>
  </si>
  <si>
    <t>車千柱</t>
  </si>
  <si>
    <t>光秀</t>
  </si>
  <si>
    <t>思範</t>
  </si>
  <si>
    <t>元望</t>
  </si>
  <si>
    <t>徐以彔</t>
  </si>
  <si>
    <t>晟璉</t>
  </si>
  <si>
    <t>河</t>
  </si>
  <si>
    <t>相璉</t>
  </si>
  <si>
    <t>昌律</t>
  </si>
  <si>
    <t>春心</t>
  </si>
  <si>
    <t>貴心</t>
  </si>
  <si>
    <t>汝佑</t>
  </si>
  <si>
    <t>分世</t>
  </si>
  <si>
    <t>萬先</t>
  </si>
  <si>
    <t>金鳴世</t>
  </si>
  <si>
    <t>光曾</t>
  </si>
  <si>
    <t>徐宗五</t>
  </si>
  <si>
    <t>文伊</t>
  </si>
  <si>
    <t>琮珪</t>
  </si>
  <si>
    <t>日愛</t>
  </si>
  <si>
    <t>命賢</t>
  </si>
  <si>
    <t>厚福</t>
  </si>
  <si>
    <t>金奎大</t>
  </si>
  <si>
    <t>景祚</t>
  </si>
  <si>
    <t>榮祚</t>
  </si>
  <si>
    <t>德昌</t>
  </si>
  <si>
    <t>孫婦</t>
  </si>
  <si>
    <t>季昌</t>
  </si>
  <si>
    <t>五丹</t>
  </si>
  <si>
    <t>兪光奎</t>
  </si>
  <si>
    <t>碩宗</t>
  </si>
  <si>
    <t>金春吉</t>
  </si>
  <si>
    <t>張用彩</t>
  </si>
  <si>
    <t>東春</t>
  </si>
  <si>
    <t>聲德</t>
  </si>
  <si>
    <t>今切</t>
  </si>
  <si>
    <t>瓚</t>
  </si>
  <si>
    <t>周八</t>
  </si>
  <si>
    <t>周應</t>
  </si>
  <si>
    <t>周元</t>
  </si>
  <si>
    <t>五德</t>
  </si>
  <si>
    <t>守云</t>
  </si>
  <si>
    <t>以正</t>
  </si>
  <si>
    <t>郭大正</t>
  </si>
  <si>
    <t>沙願</t>
  </si>
  <si>
    <t>命長</t>
  </si>
  <si>
    <t>璜</t>
  </si>
  <si>
    <t>東贊</t>
  </si>
  <si>
    <t>鄭昌守</t>
  </si>
  <si>
    <t>應衡</t>
  </si>
  <si>
    <t>哲奎</t>
  </si>
  <si>
    <t>守東</t>
  </si>
  <si>
    <t>朴守萬</t>
  </si>
  <si>
    <t>尙卜</t>
  </si>
  <si>
    <t>龍彩</t>
  </si>
  <si>
    <t>厚成</t>
  </si>
  <si>
    <t>以吉</t>
  </si>
  <si>
    <t>郭以甲</t>
  </si>
  <si>
    <t>甘贊</t>
  </si>
  <si>
    <t>甘哲</t>
  </si>
  <si>
    <t>卞化成</t>
  </si>
  <si>
    <t>重德</t>
  </si>
  <si>
    <t>再亨</t>
  </si>
  <si>
    <t>有聲</t>
  </si>
  <si>
    <t>泰秀</t>
  </si>
  <si>
    <t>逸徹</t>
  </si>
  <si>
    <t>周永</t>
  </si>
  <si>
    <t>萬金</t>
  </si>
  <si>
    <t>化成</t>
  </si>
  <si>
    <t>先孫</t>
  </si>
  <si>
    <t>得伊</t>
  </si>
  <si>
    <t>鄭聖希</t>
  </si>
  <si>
    <t>大三</t>
  </si>
  <si>
    <t>日孫</t>
  </si>
  <si>
    <t>金日萬</t>
  </si>
  <si>
    <t>春慶</t>
  </si>
  <si>
    <t>春光</t>
  </si>
  <si>
    <t>守贊</t>
  </si>
  <si>
    <t>伯世</t>
  </si>
  <si>
    <t>成遠</t>
  </si>
  <si>
    <t>鄭希才</t>
  </si>
  <si>
    <t>聖富</t>
  </si>
  <si>
    <t>命祉</t>
  </si>
  <si>
    <t>啓基</t>
  </si>
  <si>
    <t>金龍</t>
  </si>
  <si>
    <t>卜切</t>
  </si>
  <si>
    <t>哲</t>
  </si>
  <si>
    <t>同原</t>
  </si>
  <si>
    <t>成順</t>
  </si>
  <si>
    <t>同八</t>
  </si>
  <si>
    <t>宗北</t>
  </si>
  <si>
    <t>守榮</t>
  </si>
  <si>
    <t>光滿</t>
  </si>
  <si>
    <t>金龍德</t>
  </si>
  <si>
    <t>乙德</t>
  </si>
  <si>
    <t>海永</t>
  </si>
  <si>
    <t>辰輝</t>
  </si>
  <si>
    <t>裵聖佑</t>
  </si>
  <si>
    <t>文上</t>
  </si>
  <si>
    <t>禮月</t>
  </si>
  <si>
    <t>申東石</t>
  </si>
  <si>
    <t>東石</t>
  </si>
  <si>
    <t>金就榮</t>
  </si>
  <si>
    <t>白采</t>
  </si>
  <si>
    <t>得章</t>
  </si>
  <si>
    <t>金致得</t>
  </si>
  <si>
    <t>載寶</t>
  </si>
  <si>
    <t>之輝</t>
  </si>
  <si>
    <t>永守</t>
  </si>
  <si>
    <t>卞龍貞</t>
  </si>
  <si>
    <t>根重</t>
  </si>
  <si>
    <t>元道</t>
  </si>
  <si>
    <t>敬顯</t>
  </si>
  <si>
    <t>朴光重</t>
  </si>
  <si>
    <t>成基</t>
  </si>
  <si>
    <t>泰元</t>
  </si>
  <si>
    <t>尙德</t>
  </si>
  <si>
    <t>應聲</t>
  </si>
  <si>
    <t>卞萬碩</t>
  </si>
  <si>
    <t>和天</t>
  </si>
  <si>
    <t>金海中</t>
  </si>
  <si>
    <t>永分</t>
  </si>
  <si>
    <t>驛吏寡女</t>
  </si>
  <si>
    <t>東立</t>
  </si>
  <si>
    <t>運伊</t>
  </si>
  <si>
    <t>金光振</t>
  </si>
  <si>
    <t>成權</t>
  </si>
  <si>
    <t>聖在里</t>
  </si>
  <si>
    <t>張英曺</t>
  </si>
  <si>
    <t>淸道御保</t>
  </si>
  <si>
    <t>英曺</t>
  </si>
  <si>
    <t>益大</t>
  </si>
  <si>
    <t>德貴</t>
  </si>
  <si>
    <t>富業</t>
  </si>
  <si>
    <t>朴春石</t>
  </si>
  <si>
    <t>甲得</t>
  </si>
  <si>
    <t>成白</t>
  </si>
  <si>
    <t>千石</t>
  </si>
  <si>
    <t>金用海</t>
  </si>
  <si>
    <t>良守</t>
  </si>
  <si>
    <t>用文</t>
  </si>
  <si>
    <t>仁貴</t>
  </si>
  <si>
    <t>白春贊</t>
  </si>
  <si>
    <t>東漢</t>
  </si>
  <si>
    <t>學仁</t>
  </si>
  <si>
    <t>再根</t>
  </si>
  <si>
    <t>朴春世</t>
  </si>
  <si>
    <t>景淵</t>
  </si>
  <si>
    <t>致幹</t>
  </si>
  <si>
    <t>碩寶</t>
  </si>
  <si>
    <t>金啓海</t>
  </si>
  <si>
    <t>景華</t>
  </si>
  <si>
    <t>尙郁</t>
  </si>
  <si>
    <t>鎭浩</t>
  </si>
  <si>
    <t>成孝文</t>
  </si>
  <si>
    <t>屎月</t>
  </si>
  <si>
    <t>在龍</t>
  </si>
  <si>
    <t>漢鎭</t>
  </si>
  <si>
    <t>政範</t>
  </si>
  <si>
    <t>自善</t>
  </si>
  <si>
    <t>朴世昌</t>
  </si>
  <si>
    <t>長淵</t>
  </si>
  <si>
    <t>逸基</t>
  </si>
  <si>
    <t>守權</t>
  </si>
  <si>
    <t>聖瑞</t>
  </si>
  <si>
    <t>李聖澤</t>
  </si>
  <si>
    <t>正右</t>
  </si>
  <si>
    <t>龍文</t>
  </si>
  <si>
    <t>張東漢</t>
  </si>
  <si>
    <t>英陽</t>
  </si>
  <si>
    <t>日文</t>
  </si>
  <si>
    <t>昌云</t>
  </si>
  <si>
    <t>愼元</t>
  </si>
  <si>
    <t>李達世</t>
  </si>
  <si>
    <t>崔學俊</t>
  </si>
  <si>
    <t>良順</t>
  </si>
  <si>
    <t>昌元</t>
  </si>
  <si>
    <t>朴春白</t>
  </si>
  <si>
    <t>白春</t>
  </si>
  <si>
    <t>之顥</t>
  </si>
  <si>
    <t>德元</t>
  </si>
  <si>
    <t>金瑞鼎</t>
  </si>
  <si>
    <t>福成</t>
  </si>
  <si>
    <t>命昌</t>
  </si>
  <si>
    <t>斗碩</t>
  </si>
  <si>
    <t>尹貞得</t>
  </si>
  <si>
    <t>宗旭</t>
  </si>
  <si>
    <t>必和</t>
  </si>
  <si>
    <t>慶千</t>
  </si>
  <si>
    <t>朴成潤</t>
  </si>
  <si>
    <t>壽元</t>
  </si>
  <si>
    <t>春每</t>
  </si>
  <si>
    <t>光</t>
  </si>
  <si>
    <t>東運</t>
  </si>
  <si>
    <t>春世</t>
  </si>
  <si>
    <t>廷周</t>
  </si>
  <si>
    <t>朴英根</t>
  </si>
  <si>
    <t>南</t>
  </si>
  <si>
    <t>宜寧</t>
  </si>
  <si>
    <t>弼珪</t>
  </si>
  <si>
    <t>極斗</t>
  </si>
  <si>
    <t>壽星</t>
  </si>
  <si>
    <t>林光橙</t>
  </si>
  <si>
    <t>七分</t>
  </si>
  <si>
    <t>啓得</t>
  </si>
  <si>
    <t>喜文</t>
  </si>
  <si>
    <t>益守</t>
  </si>
  <si>
    <t>金孟德</t>
  </si>
  <si>
    <t>成甲</t>
  </si>
  <si>
    <t>卞春卜</t>
  </si>
  <si>
    <t>牛谷里</t>
  </si>
  <si>
    <t>孫興德</t>
  </si>
  <si>
    <t>得璉</t>
  </si>
  <si>
    <t>萬伯</t>
  </si>
  <si>
    <t>道尙</t>
  </si>
  <si>
    <t>金泰彦</t>
  </si>
  <si>
    <t>斗柱</t>
  </si>
  <si>
    <t>德載</t>
  </si>
  <si>
    <t>守益</t>
  </si>
  <si>
    <t>朴在榮</t>
  </si>
  <si>
    <t>殷根</t>
  </si>
  <si>
    <t>百林</t>
  </si>
  <si>
    <t>崔章佑</t>
  </si>
  <si>
    <t>斗甫</t>
  </si>
  <si>
    <t>靑切</t>
  </si>
  <si>
    <t>興德</t>
  </si>
  <si>
    <t>夢大</t>
  </si>
  <si>
    <t>瑞鳳</t>
  </si>
  <si>
    <t>裕壽</t>
  </si>
  <si>
    <t>朴中化</t>
  </si>
  <si>
    <t>福守</t>
  </si>
  <si>
    <t>昌鎭</t>
  </si>
  <si>
    <t>馹晃</t>
  </si>
  <si>
    <t>東儀</t>
  </si>
  <si>
    <t>白斗光</t>
  </si>
  <si>
    <t>光彦</t>
  </si>
  <si>
    <t>重和</t>
  </si>
  <si>
    <t>金仁德</t>
  </si>
  <si>
    <t>海守</t>
  </si>
  <si>
    <t>錫鎭</t>
  </si>
  <si>
    <t>廣重</t>
  </si>
  <si>
    <t>黃菊</t>
  </si>
  <si>
    <t>啓分</t>
  </si>
  <si>
    <t>金聖民</t>
  </si>
  <si>
    <t>大殷</t>
  </si>
  <si>
    <t>彩龍</t>
  </si>
  <si>
    <t>彩鶴</t>
  </si>
  <si>
    <t>金世文</t>
  </si>
  <si>
    <t>祖侍母</t>
  </si>
  <si>
    <t>忠燁</t>
  </si>
  <si>
    <t>弘述</t>
  </si>
  <si>
    <t>太俊</t>
  </si>
  <si>
    <t>文光周</t>
  </si>
  <si>
    <t>時女</t>
  </si>
  <si>
    <t>致奎</t>
  </si>
  <si>
    <t>履權</t>
  </si>
  <si>
    <t>慶億</t>
  </si>
  <si>
    <t>鄭安敬</t>
  </si>
  <si>
    <t>夏</t>
  </si>
  <si>
    <t>福弼</t>
  </si>
  <si>
    <t>時澤</t>
  </si>
  <si>
    <t>昌徵</t>
  </si>
  <si>
    <t>李尙俊</t>
  </si>
  <si>
    <t>基永</t>
  </si>
  <si>
    <t>玉每</t>
  </si>
  <si>
    <t>杏每</t>
  </si>
  <si>
    <t>再夏</t>
  </si>
  <si>
    <t>守根</t>
  </si>
  <si>
    <t>成春</t>
  </si>
  <si>
    <t>金弘振</t>
  </si>
  <si>
    <t>聖民</t>
  </si>
  <si>
    <t>龍錫</t>
  </si>
  <si>
    <t>起哲</t>
  </si>
  <si>
    <t>雲赤</t>
  </si>
  <si>
    <t>李再允</t>
  </si>
  <si>
    <t>桂月</t>
  </si>
  <si>
    <t>有隼</t>
  </si>
  <si>
    <t>世復</t>
  </si>
  <si>
    <t>東彩</t>
  </si>
  <si>
    <t>李東樑</t>
  </si>
  <si>
    <t>永川</t>
  </si>
  <si>
    <t>錫輝</t>
  </si>
  <si>
    <t>采奎</t>
  </si>
  <si>
    <t>振慶</t>
  </si>
  <si>
    <t>金錠</t>
  </si>
  <si>
    <t>達臣</t>
  </si>
  <si>
    <t>上乭</t>
  </si>
  <si>
    <t>奴宗伊</t>
  </si>
  <si>
    <t>德成</t>
  </si>
  <si>
    <t>漢喆</t>
  </si>
  <si>
    <t>金源尙</t>
  </si>
  <si>
    <t>光漸</t>
  </si>
  <si>
    <t>宗大</t>
  </si>
  <si>
    <t>鳴中</t>
  </si>
  <si>
    <t>朴馹甲</t>
  </si>
  <si>
    <t>斗相</t>
  </si>
  <si>
    <t>伎秀</t>
  </si>
  <si>
    <t>源夏</t>
  </si>
  <si>
    <t>在鶴</t>
  </si>
  <si>
    <t>朴基新</t>
  </si>
  <si>
    <t>祥八</t>
  </si>
  <si>
    <t>永震</t>
  </si>
  <si>
    <t>仁垕</t>
  </si>
  <si>
    <t>金鳴漢</t>
  </si>
  <si>
    <t>德八</t>
  </si>
  <si>
    <t>守恁</t>
  </si>
  <si>
    <t>漢仁</t>
  </si>
  <si>
    <t>康尙籤</t>
  </si>
  <si>
    <t>信川</t>
  </si>
  <si>
    <t>顯臣</t>
  </si>
  <si>
    <t>斗基</t>
  </si>
  <si>
    <t>斗衛</t>
  </si>
  <si>
    <t>斗昭</t>
  </si>
  <si>
    <t>永朝</t>
  </si>
  <si>
    <t>永牧</t>
  </si>
  <si>
    <t>德今</t>
  </si>
  <si>
    <t>斗五</t>
  </si>
  <si>
    <t>德七</t>
  </si>
  <si>
    <t>守漸</t>
  </si>
  <si>
    <t>千載輝</t>
  </si>
  <si>
    <t>秀三</t>
  </si>
  <si>
    <t>子華</t>
  </si>
  <si>
    <t>李美文</t>
  </si>
  <si>
    <t>曦太</t>
  </si>
  <si>
    <t>治永</t>
  </si>
  <si>
    <t>晉欽</t>
  </si>
  <si>
    <t>世熙</t>
  </si>
  <si>
    <t>郭慶彦</t>
  </si>
  <si>
    <t>奭燦</t>
  </si>
  <si>
    <t>啓興</t>
  </si>
  <si>
    <t>榮福</t>
  </si>
  <si>
    <t>崔貴載</t>
  </si>
  <si>
    <t>宗丹</t>
  </si>
  <si>
    <t>金日宗</t>
  </si>
  <si>
    <t>道實</t>
  </si>
  <si>
    <t>之賢</t>
  </si>
  <si>
    <t>思直</t>
  </si>
  <si>
    <t>坡</t>
  </si>
  <si>
    <t>斗候</t>
  </si>
  <si>
    <t>德坤</t>
  </si>
  <si>
    <t>李馹宅</t>
  </si>
  <si>
    <t>養兆</t>
  </si>
  <si>
    <t>思彦</t>
  </si>
  <si>
    <t>必成</t>
  </si>
  <si>
    <t>河閏澤</t>
  </si>
  <si>
    <t>今德</t>
  </si>
  <si>
    <t>宗綱</t>
  </si>
  <si>
    <t>鄭漢平</t>
  </si>
  <si>
    <t>道臣</t>
  </si>
  <si>
    <t>日宗</t>
  </si>
  <si>
    <t>正仁</t>
  </si>
  <si>
    <t>甲生</t>
  </si>
  <si>
    <t>金光宅</t>
  </si>
  <si>
    <t>日華</t>
  </si>
  <si>
    <t>黃日千</t>
  </si>
  <si>
    <t>長水</t>
  </si>
  <si>
    <t>基春</t>
  </si>
  <si>
    <t>命玉</t>
  </si>
  <si>
    <t>鳳儀</t>
  </si>
  <si>
    <t>東根</t>
  </si>
  <si>
    <t>在民</t>
  </si>
  <si>
    <t>昌權</t>
  </si>
  <si>
    <t>聖興</t>
  </si>
  <si>
    <t>千直祿</t>
  </si>
  <si>
    <t>花山</t>
  </si>
  <si>
    <t>八月</t>
  </si>
  <si>
    <t>朴小大仁</t>
  </si>
  <si>
    <t>斗直</t>
  </si>
  <si>
    <t>玉郞</t>
  </si>
  <si>
    <t>用世</t>
  </si>
  <si>
    <t>采石</t>
  </si>
  <si>
    <t>德必</t>
  </si>
  <si>
    <t>鄭萬九</t>
  </si>
  <si>
    <t>小斤大仁</t>
  </si>
  <si>
    <t>斗和</t>
  </si>
  <si>
    <t>彙龍</t>
  </si>
  <si>
    <t>錫簡</t>
  </si>
  <si>
    <t>鎭奎</t>
  </si>
  <si>
    <t>朴基忠</t>
  </si>
  <si>
    <t>驪江</t>
  </si>
  <si>
    <t>達祥</t>
  </si>
  <si>
    <t>鼎福</t>
  </si>
  <si>
    <t>憲天</t>
  </si>
  <si>
    <t>洪道晉</t>
  </si>
  <si>
    <t>缶林</t>
  </si>
  <si>
    <t>金玉</t>
  </si>
  <si>
    <t>九悅</t>
  </si>
  <si>
    <t>順愛</t>
  </si>
  <si>
    <t>朴金</t>
  </si>
  <si>
    <t>琦龍</t>
  </si>
  <si>
    <t>胤海</t>
  </si>
  <si>
    <t>奎永</t>
  </si>
  <si>
    <t>通訓大夫行庇仁縣監兼洪州鎭管兵馬節制都尉</t>
  </si>
  <si>
    <t>景觀</t>
  </si>
  <si>
    <t>鄭大檢</t>
  </si>
  <si>
    <t>裕浩</t>
  </si>
  <si>
    <t>X</t>
  </si>
  <si>
    <t>夏鎭</t>
  </si>
  <si>
    <t>李昌遠</t>
  </si>
  <si>
    <t>興石</t>
  </si>
  <si>
    <t>月連</t>
  </si>
  <si>
    <t>樓云長</t>
  </si>
  <si>
    <t>元興</t>
  </si>
  <si>
    <t>正才</t>
  </si>
  <si>
    <t>金大千</t>
  </si>
  <si>
    <t>履鳳</t>
  </si>
  <si>
    <t>潑</t>
  </si>
  <si>
    <t>道彩</t>
  </si>
  <si>
    <t>金重德</t>
  </si>
  <si>
    <t>水谷里</t>
  </si>
  <si>
    <t>奴連心</t>
  </si>
  <si>
    <t>啓敏</t>
  </si>
  <si>
    <t>成龍</t>
  </si>
  <si>
    <t>天根</t>
  </si>
  <si>
    <t>伯三</t>
  </si>
  <si>
    <t>金應命</t>
  </si>
  <si>
    <t>英福</t>
  </si>
  <si>
    <t>興昌</t>
  </si>
  <si>
    <t>鶴守</t>
  </si>
  <si>
    <t>李寅權</t>
  </si>
  <si>
    <t>哲周</t>
  </si>
  <si>
    <t>日樞</t>
  </si>
  <si>
    <t>太春</t>
  </si>
  <si>
    <t>命守</t>
  </si>
  <si>
    <t>瑞漢</t>
  </si>
  <si>
    <t>金永福</t>
  </si>
  <si>
    <t>世安</t>
  </si>
  <si>
    <t>漢城</t>
  </si>
  <si>
    <t>朴仁聖</t>
  </si>
  <si>
    <t>聖分</t>
  </si>
  <si>
    <t>錫鼎</t>
  </si>
  <si>
    <t>光兌</t>
  </si>
  <si>
    <t>仁德</t>
  </si>
  <si>
    <t>聲業</t>
  </si>
  <si>
    <t>李正根</t>
  </si>
  <si>
    <t>廷華</t>
  </si>
  <si>
    <t>師注</t>
  </si>
  <si>
    <t>時珩</t>
  </si>
  <si>
    <t>夏昌孝</t>
  </si>
  <si>
    <t>月女</t>
  </si>
  <si>
    <t>晉能</t>
  </si>
  <si>
    <t>趙世鳴</t>
  </si>
  <si>
    <t>胤和</t>
  </si>
  <si>
    <t>黃基碩</t>
  </si>
  <si>
    <t>別心</t>
  </si>
  <si>
    <t>昌臣</t>
  </si>
  <si>
    <t>應極</t>
  </si>
  <si>
    <t>學敏</t>
  </si>
  <si>
    <t>永門</t>
  </si>
  <si>
    <t>姜時榮</t>
  </si>
  <si>
    <t>商山</t>
  </si>
  <si>
    <t>希信</t>
  </si>
  <si>
    <t>翼商</t>
  </si>
  <si>
    <t>明駿</t>
  </si>
  <si>
    <t>萬辰</t>
  </si>
  <si>
    <t>貴三</t>
  </si>
  <si>
    <t>貴女</t>
  </si>
  <si>
    <t>奴連作</t>
  </si>
  <si>
    <t>大源</t>
  </si>
  <si>
    <t>得樞</t>
  </si>
  <si>
    <t>佑重</t>
  </si>
  <si>
    <t>文慶淑</t>
  </si>
  <si>
    <t>連作</t>
  </si>
  <si>
    <t>聖樞</t>
  </si>
  <si>
    <t>佑宗</t>
  </si>
  <si>
    <t>楊鳳鳴</t>
  </si>
  <si>
    <t>高靈</t>
  </si>
  <si>
    <t>永壽</t>
  </si>
  <si>
    <t>錫慶</t>
  </si>
  <si>
    <t>正坤</t>
  </si>
  <si>
    <t>宋遇春</t>
  </si>
  <si>
    <t>懷德</t>
  </si>
  <si>
    <t>有心</t>
  </si>
  <si>
    <t>哲道</t>
  </si>
  <si>
    <t>美得</t>
  </si>
  <si>
    <t>千根</t>
  </si>
  <si>
    <t>朴慶守</t>
  </si>
  <si>
    <t>漢權</t>
  </si>
  <si>
    <t>杞彦</t>
  </si>
  <si>
    <t>聖烈</t>
  </si>
  <si>
    <t>朴松仁</t>
  </si>
  <si>
    <t>仁玉</t>
  </si>
  <si>
    <t>長基里</t>
  </si>
  <si>
    <t>金先伊</t>
  </si>
  <si>
    <t>貴得</t>
  </si>
  <si>
    <t>順太</t>
  </si>
  <si>
    <t>金萬億</t>
  </si>
  <si>
    <t>厚先</t>
  </si>
  <si>
    <t>郭在益</t>
  </si>
  <si>
    <t>遜萬</t>
  </si>
  <si>
    <t>汝三</t>
  </si>
  <si>
    <t>李元孫</t>
  </si>
  <si>
    <t>巡馬軍</t>
  </si>
  <si>
    <t>正世</t>
  </si>
  <si>
    <t>聖佑</t>
  </si>
  <si>
    <t>時三</t>
  </si>
  <si>
    <t>金鳳元</t>
  </si>
  <si>
    <t>厚三</t>
  </si>
  <si>
    <t>裵聖厚</t>
  </si>
  <si>
    <t>以心</t>
  </si>
  <si>
    <t>得瑞</t>
  </si>
  <si>
    <t>泓</t>
  </si>
  <si>
    <t>曺龍瑞</t>
  </si>
  <si>
    <t>有祥</t>
  </si>
  <si>
    <t>文泰</t>
  </si>
  <si>
    <t>厚明</t>
  </si>
  <si>
    <t>車益彬</t>
  </si>
  <si>
    <t>杏切</t>
  </si>
  <si>
    <t>東圭</t>
  </si>
  <si>
    <t>貞得</t>
  </si>
  <si>
    <t>金夜松</t>
  </si>
  <si>
    <t>達辰</t>
  </si>
  <si>
    <t>正萬</t>
  </si>
  <si>
    <t>吳太峯</t>
  </si>
  <si>
    <t>洪泰</t>
  </si>
  <si>
    <t>河淸</t>
  </si>
  <si>
    <t>尹聖泰</t>
  </si>
  <si>
    <t>厚得</t>
  </si>
  <si>
    <t>貴卜</t>
  </si>
  <si>
    <t>金正福</t>
  </si>
  <si>
    <t>信宅</t>
  </si>
  <si>
    <t>先才</t>
  </si>
  <si>
    <t>金仲元</t>
  </si>
  <si>
    <t>自斤江</t>
  </si>
  <si>
    <t>李春卜</t>
  </si>
  <si>
    <t>芮</t>
  </si>
  <si>
    <t>東臣</t>
  </si>
  <si>
    <t>義興</t>
  </si>
  <si>
    <t>泰赫</t>
  </si>
  <si>
    <t>文曄</t>
  </si>
  <si>
    <t>興祿</t>
  </si>
  <si>
    <t>徐潤玉</t>
  </si>
  <si>
    <t>中和</t>
  </si>
  <si>
    <t>濯</t>
  </si>
  <si>
    <t>龜寶</t>
  </si>
  <si>
    <t>大新</t>
  </si>
  <si>
    <t>崔五德</t>
  </si>
  <si>
    <t>以切</t>
  </si>
  <si>
    <t>聖彬</t>
  </si>
  <si>
    <t>金日近</t>
  </si>
  <si>
    <t>德用</t>
  </si>
  <si>
    <t>學宗</t>
  </si>
  <si>
    <t>平</t>
  </si>
  <si>
    <t>黃春得</t>
  </si>
  <si>
    <t>奴甲春</t>
  </si>
  <si>
    <t>東幹</t>
  </si>
  <si>
    <t>泰益</t>
  </si>
  <si>
    <t>文馥</t>
  </si>
  <si>
    <t>權應衡</t>
  </si>
  <si>
    <t>彛永</t>
  </si>
  <si>
    <t>崔學敏</t>
  </si>
  <si>
    <t>元容</t>
  </si>
  <si>
    <t>甲春</t>
  </si>
  <si>
    <t>滋權</t>
  </si>
  <si>
    <t>相彦</t>
  </si>
  <si>
    <t>朴龍壽</t>
  </si>
  <si>
    <t>振鼎</t>
  </si>
  <si>
    <t>相德</t>
  </si>
  <si>
    <t>贈工曹參議</t>
  </si>
  <si>
    <t>徐有赫</t>
  </si>
  <si>
    <t>杏心</t>
  </si>
  <si>
    <t>杏丹</t>
  </si>
  <si>
    <t>時一</t>
  </si>
  <si>
    <t>奉三</t>
  </si>
  <si>
    <t>文五</t>
  </si>
  <si>
    <t>仁世</t>
  </si>
  <si>
    <t>正大</t>
  </si>
  <si>
    <t>聖治</t>
  </si>
  <si>
    <t>金得玉</t>
  </si>
  <si>
    <t>首石</t>
  </si>
  <si>
    <t>淸一</t>
  </si>
  <si>
    <t>吳文得</t>
  </si>
  <si>
    <t>外月里</t>
  </si>
  <si>
    <t>奴金乭</t>
  </si>
  <si>
    <t>萬烈</t>
  </si>
  <si>
    <t>榮復</t>
  </si>
  <si>
    <t>性大</t>
  </si>
  <si>
    <t>珊白</t>
  </si>
  <si>
    <t>卞學允</t>
  </si>
  <si>
    <t>達</t>
  </si>
  <si>
    <t>鶴鳳</t>
  </si>
  <si>
    <t>德遜</t>
  </si>
  <si>
    <t>爾傑</t>
  </si>
  <si>
    <t>永信</t>
  </si>
  <si>
    <t>朴聖泰</t>
  </si>
  <si>
    <t>起雲</t>
  </si>
  <si>
    <t>舜德</t>
  </si>
  <si>
    <t>崔永遠</t>
  </si>
  <si>
    <t>金乭</t>
  </si>
  <si>
    <t>順仁</t>
  </si>
  <si>
    <t>自化</t>
  </si>
  <si>
    <t>李龍泰</t>
  </si>
  <si>
    <t>思鎰</t>
  </si>
  <si>
    <t>尙伍</t>
  </si>
  <si>
    <t>重鳳</t>
  </si>
  <si>
    <t>朴斗春</t>
  </si>
  <si>
    <t>今月</t>
  </si>
  <si>
    <t>錫俊</t>
  </si>
  <si>
    <t>錄泰</t>
  </si>
  <si>
    <t>守摠</t>
  </si>
  <si>
    <t>姜茂尙</t>
  </si>
  <si>
    <t>致漢</t>
  </si>
  <si>
    <t>李萬春</t>
  </si>
  <si>
    <t>基烈</t>
  </si>
  <si>
    <t>鶴權</t>
  </si>
  <si>
    <t>成祿</t>
  </si>
  <si>
    <t>泰弘</t>
  </si>
  <si>
    <t>李榮祿</t>
  </si>
  <si>
    <t>鳳學</t>
  </si>
  <si>
    <t>成吉</t>
  </si>
  <si>
    <t>望起</t>
  </si>
  <si>
    <t>金聖俊</t>
  </si>
  <si>
    <t>石萬寶</t>
  </si>
  <si>
    <t>慶淑</t>
  </si>
  <si>
    <t>龍甲</t>
  </si>
  <si>
    <t>厚光</t>
  </si>
  <si>
    <t>金錫興</t>
  </si>
  <si>
    <t>幼學趙仁秀故代妻</t>
  </si>
  <si>
    <t>基宗</t>
  </si>
  <si>
    <t>周臣</t>
  </si>
  <si>
    <t>理達</t>
  </si>
  <si>
    <t>朴遇信</t>
  </si>
  <si>
    <t>道俊</t>
  </si>
  <si>
    <t>先月</t>
  </si>
  <si>
    <t>幼學李鶴善故代子</t>
  </si>
  <si>
    <t>寬洪</t>
  </si>
  <si>
    <t>鶴善</t>
  </si>
  <si>
    <t>德福</t>
  </si>
  <si>
    <t>李安宅</t>
  </si>
  <si>
    <t>聖郞</t>
  </si>
  <si>
    <t>日烈</t>
  </si>
  <si>
    <t>欑</t>
  </si>
  <si>
    <t>彦復</t>
  </si>
  <si>
    <t>昌慶</t>
  </si>
  <si>
    <t>李佑彩</t>
  </si>
  <si>
    <t>奉載</t>
  </si>
  <si>
    <t>梧善</t>
  </si>
  <si>
    <t>貴德</t>
  </si>
  <si>
    <t>張尙發</t>
  </si>
  <si>
    <t>宰奎</t>
  </si>
  <si>
    <t>聖奎</t>
  </si>
  <si>
    <t>白月</t>
  </si>
  <si>
    <t>崔今宗</t>
  </si>
  <si>
    <t>幼學李蘭俊故代妻</t>
  </si>
  <si>
    <t>連聲</t>
  </si>
  <si>
    <t>漢世</t>
  </si>
  <si>
    <t>有洪</t>
  </si>
  <si>
    <t>張萬壽</t>
  </si>
  <si>
    <t>應賢</t>
  </si>
  <si>
    <t>今宗</t>
  </si>
  <si>
    <t>奉乭</t>
  </si>
  <si>
    <t>興才</t>
  </si>
  <si>
    <t>馬用守</t>
  </si>
  <si>
    <t>仁東</t>
  </si>
  <si>
    <t>世東</t>
  </si>
  <si>
    <t>金岳只</t>
  </si>
  <si>
    <t>基興</t>
  </si>
  <si>
    <t>成泰</t>
  </si>
  <si>
    <t>鼎坤</t>
  </si>
  <si>
    <t>夏朝</t>
  </si>
  <si>
    <t>李成龍</t>
  </si>
  <si>
    <t>旌善</t>
  </si>
  <si>
    <t>萬權</t>
  </si>
  <si>
    <t>聖德</t>
  </si>
  <si>
    <t>徐日烈</t>
  </si>
  <si>
    <t>萬乭</t>
  </si>
  <si>
    <t>慶潤</t>
  </si>
  <si>
    <t>光瑞</t>
  </si>
  <si>
    <t>秀參</t>
  </si>
  <si>
    <t>自華</t>
  </si>
  <si>
    <t>尹光郁</t>
  </si>
  <si>
    <t>興秀</t>
  </si>
  <si>
    <t>慶龍</t>
  </si>
  <si>
    <t>時奉</t>
  </si>
  <si>
    <t>車雲宗</t>
  </si>
  <si>
    <t>昌心</t>
  </si>
  <si>
    <t>再點</t>
  </si>
  <si>
    <t>鄭鳳載</t>
  </si>
  <si>
    <t>命復</t>
  </si>
  <si>
    <t>金奉載</t>
  </si>
  <si>
    <t>次郞</t>
  </si>
  <si>
    <t>黃去伊</t>
  </si>
  <si>
    <t>孝俊</t>
  </si>
  <si>
    <t>英文</t>
  </si>
  <si>
    <t>秀發</t>
  </si>
  <si>
    <t>張孟甲</t>
  </si>
  <si>
    <t>萬大</t>
  </si>
  <si>
    <t>世遜</t>
  </si>
  <si>
    <t>朴永白</t>
  </si>
  <si>
    <t>雲伊</t>
  </si>
  <si>
    <t>順乭</t>
  </si>
  <si>
    <t>鶴閏</t>
  </si>
  <si>
    <t>鼎甫</t>
  </si>
  <si>
    <t>李同益</t>
  </si>
  <si>
    <t>月伊</t>
  </si>
  <si>
    <t>佑俊</t>
  </si>
  <si>
    <t>李聖仁</t>
  </si>
  <si>
    <t>道參</t>
  </si>
  <si>
    <t>仁吾</t>
  </si>
  <si>
    <t>李重盛</t>
  </si>
  <si>
    <t>丹切</t>
  </si>
  <si>
    <t>幼學李芝俊故代妻</t>
  </si>
  <si>
    <t>仁千</t>
  </si>
  <si>
    <t>德樞</t>
  </si>
  <si>
    <t>姜五甲</t>
  </si>
  <si>
    <t>夢賢</t>
  </si>
  <si>
    <t>次切</t>
  </si>
  <si>
    <t>奴昌切</t>
  </si>
  <si>
    <t>幼學李千閏故代妻</t>
  </si>
  <si>
    <t>車</t>
  </si>
  <si>
    <t>光玉</t>
  </si>
  <si>
    <t>應瑞</t>
  </si>
  <si>
    <t>載泰</t>
  </si>
  <si>
    <t>河景海</t>
  </si>
  <si>
    <t>昌切</t>
  </si>
  <si>
    <t>韶奎</t>
  </si>
  <si>
    <t>達胤</t>
  </si>
  <si>
    <t>華瑞</t>
  </si>
  <si>
    <t>光協</t>
  </si>
  <si>
    <t>沈能仁</t>
  </si>
  <si>
    <t>靑松</t>
  </si>
  <si>
    <t>白云</t>
  </si>
  <si>
    <t>裕復</t>
  </si>
  <si>
    <t>舜道</t>
  </si>
  <si>
    <t>台參</t>
  </si>
  <si>
    <t>全而贊</t>
  </si>
  <si>
    <t>無台</t>
  </si>
  <si>
    <r>
      <t>址</t>
    </r>
    <r>
      <rPr>
        <sz val="10"/>
        <rFont val="MingLiU"/>
        <family val="3"/>
        <charset val="136"/>
      </rPr>
      <t>庥</t>
    </r>
  </si>
  <si>
    <r>
      <t>鳳</t>
    </r>
    <r>
      <rPr>
        <sz val="10"/>
        <rFont val="MingLiU"/>
        <family val="3"/>
        <charset val="136"/>
      </rPr>
      <t>嶨</t>
    </r>
  </si>
  <si>
    <r>
      <t>光</t>
    </r>
    <r>
      <rPr>
        <sz val="10"/>
        <rFont val="MS Gothic"/>
        <family val="3"/>
        <charset val="128"/>
      </rPr>
      <t>国</t>
    </r>
  </si>
  <si>
    <r>
      <t>益</t>
    </r>
    <r>
      <rPr>
        <sz val="10"/>
        <rFont val="MingLiU"/>
        <family val="3"/>
        <charset val="136"/>
      </rPr>
      <t>玾</t>
    </r>
  </si>
  <si>
    <r>
      <t>允</t>
    </r>
    <r>
      <rPr>
        <sz val="10"/>
        <rFont val="MS Gothic"/>
        <family val="3"/>
        <charset val="128"/>
      </rPr>
      <t>国</t>
    </r>
  </si>
  <si>
    <r>
      <t>興</t>
    </r>
    <r>
      <rPr>
        <sz val="10"/>
        <rFont val="MS Gothic"/>
        <family val="3"/>
        <charset val="128"/>
      </rPr>
      <t>国</t>
    </r>
  </si>
  <si>
    <r>
      <t>東</t>
    </r>
    <r>
      <rPr>
        <sz val="10"/>
        <rFont val="MS Gothic"/>
        <family val="3"/>
        <charset val="128"/>
      </rPr>
      <t>国</t>
    </r>
  </si>
  <si>
    <r>
      <t>安平</t>
    </r>
    <r>
      <rPr>
        <sz val="10"/>
        <rFont val="MS Gothic"/>
        <family val="3"/>
        <charset val="128"/>
      </rPr>
      <t>国</t>
    </r>
  </si>
  <si>
    <r>
      <t>暻</t>
    </r>
    <r>
      <rPr>
        <sz val="10"/>
        <rFont val="FangSong"/>
        <family val="3"/>
        <charset val="134"/>
      </rPr>
      <t>爕</t>
    </r>
  </si>
  <si>
    <r>
      <t>璟</t>
    </r>
    <r>
      <rPr>
        <sz val="10"/>
        <rFont val="FangSong"/>
        <family val="3"/>
        <charset val="134"/>
      </rPr>
      <t>爕</t>
    </r>
  </si>
  <si>
    <r>
      <t>乙</t>
    </r>
    <r>
      <rPr>
        <sz val="10"/>
        <rFont val="FangSong"/>
        <family val="3"/>
        <charset val="134"/>
      </rPr>
      <t>爕</t>
    </r>
  </si>
  <si>
    <r>
      <t>晩</t>
    </r>
    <r>
      <rPr>
        <sz val="10"/>
        <rFont val="FangSong"/>
        <family val="3"/>
        <charset val="134"/>
      </rPr>
      <t>爕</t>
    </r>
  </si>
  <si>
    <r>
      <t>張暻</t>
    </r>
    <r>
      <rPr>
        <sz val="10"/>
        <rFont val="FangSong"/>
        <family val="3"/>
        <charset val="134"/>
      </rPr>
      <t>爕</t>
    </r>
  </si>
  <si>
    <r>
      <t>尙</t>
    </r>
    <r>
      <rPr>
        <sz val="10"/>
        <rFont val="FangSong"/>
        <family val="3"/>
        <charset val="134"/>
      </rPr>
      <t>璴</t>
    </r>
  </si>
  <si>
    <r>
      <t>榮</t>
    </r>
    <r>
      <rPr>
        <sz val="10"/>
        <rFont val="FangSong"/>
        <family val="3"/>
        <charset val="134"/>
      </rPr>
      <t>爕</t>
    </r>
  </si>
  <si>
    <r>
      <t>卞尙</t>
    </r>
    <r>
      <rPr>
        <sz val="10"/>
        <rFont val="FangSong"/>
        <family val="3"/>
        <charset val="134"/>
      </rPr>
      <t>璴</t>
    </r>
  </si>
  <si>
    <r>
      <t>景</t>
    </r>
    <r>
      <rPr>
        <sz val="10"/>
        <rFont val="FangSong"/>
        <family val="3"/>
        <charset val="134"/>
      </rPr>
      <t>爕</t>
    </r>
  </si>
  <si>
    <r>
      <t>聲</t>
    </r>
    <r>
      <rPr>
        <sz val="10"/>
        <rFont val="MS Gothic"/>
        <family val="3"/>
        <charset val="128"/>
      </rPr>
      <t>国</t>
    </r>
  </si>
  <si>
    <t>리명</t>
  </si>
  <si>
    <t>현리</t>
  </si>
  <si>
    <t>유산리</t>
  </si>
  <si>
    <t>성재리</t>
  </si>
  <si>
    <t>우곡리</t>
  </si>
  <si>
    <t>수곡리</t>
  </si>
  <si>
    <t>장기리</t>
  </si>
  <si>
    <t>외월리</t>
  </si>
  <si>
    <t>통수</t>
  </si>
  <si>
    <t>노달용</t>
  </si>
  <si>
    <t>노막랑</t>
  </si>
  <si>
    <t>노몽발</t>
  </si>
  <si>
    <t>노순삼</t>
  </si>
  <si>
    <t>노후복</t>
  </si>
  <si>
    <t>오태산</t>
  </si>
  <si>
    <t>노도심</t>
  </si>
  <si>
    <t>노귀봉</t>
  </si>
  <si>
    <t>노오랑</t>
  </si>
  <si>
    <t>노귀분</t>
  </si>
  <si>
    <t>노명절</t>
  </si>
  <si>
    <t>노순남</t>
  </si>
  <si>
    <t>노장만</t>
  </si>
  <si>
    <t>정중용</t>
  </si>
  <si>
    <t>진성용</t>
  </si>
  <si>
    <t>정시종</t>
  </si>
  <si>
    <t>노충절</t>
  </si>
  <si>
    <t>변석문</t>
  </si>
  <si>
    <t>서복돌</t>
  </si>
  <si>
    <t>온철엽</t>
  </si>
  <si>
    <t>노태월</t>
  </si>
  <si>
    <t>박운백</t>
  </si>
  <si>
    <t>변이권</t>
  </si>
  <si>
    <t>변옥춘</t>
  </si>
  <si>
    <t>최복태</t>
  </si>
  <si>
    <t>박개</t>
  </si>
  <si>
    <t>변시개</t>
  </si>
  <si>
    <t>최봉악</t>
  </si>
  <si>
    <t>박운종</t>
  </si>
  <si>
    <t>변을록</t>
  </si>
  <si>
    <t>변의억</t>
  </si>
  <si>
    <t>변상천</t>
  </si>
  <si>
    <t>변귀복</t>
  </si>
  <si>
    <t>최창옥</t>
  </si>
  <si>
    <t>변옥지</t>
  </si>
  <si>
    <t>신상곤</t>
  </si>
  <si>
    <t>유광규</t>
  </si>
  <si>
    <t>변화성</t>
  </si>
  <si>
    <t>신동석</t>
  </si>
  <si>
    <t>장영조</t>
  </si>
  <si>
    <t>최학준</t>
  </si>
  <si>
    <t>손흥덕</t>
  </si>
  <si>
    <t>노종이</t>
  </si>
  <si>
    <t>박소대인</t>
  </si>
  <si>
    <t>오태봉</t>
  </si>
  <si>
    <t>노갑춘</t>
  </si>
  <si>
    <t>노금돌</t>
  </si>
  <si>
    <t>최금종</t>
  </si>
  <si>
    <t>황거이</t>
  </si>
  <si>
    <t>노창절</t>
  </si>
  <si>
    <t>신호</t>
  </si>
  <si>
    <t>대호</t>
  </si>
  <si>
    <t>유학박치린고대자</t>
  </si>
  <si>
    <t>역리변옥선고대자</t>
  </si>
  <si>
    <t>역리변상선고대자</t>
  </si>
  <si>
    <t>역리변영규고대자</t>
  </si>
  <si>
    <t>역리변벽련고대자</t>
  </si>
  <si>
    <t>역리오학주고대자</t>
  </si>
  <si>
    <t>정성고대자</t>
  </si>
  <si>
    <t>신동철고대자</t>
  </si>
  <si>
    <t>유학최수찬고대자</t>
  </si>
  <si>
    <t>유학장덕곤고대자</t>
  </si>
  <si>
    <t>유학조인수고대처</t>
  </si>
  <si>
    <t>호내위상</t>
  </si>
  <si>
    <t>시모</t>
  </si>
  <si>
    <t>처</t>
  </si>
  <si>
    <t>제</t>
  </si>
  <si>
    <t>제수</t>
  </si>
  <si>
    <t>자</t>
  </si>
  <si>
    <t>부</t>
  </si>
  <si>
    <t>질</t>
  </si>
  <si>
    <t>질부</t>
  </si>
  <si>
    <t>녀</t>
  </si>
  <si>
    <t>손</t>
  </si>
  <si>
    <t>손녀</t>
  </si>
  <si>
    <t>매</t>
  </si>
  <si>
    <t>모</t>
  </si>
  <si>
    <t>수</t>
  </si>
  <si>
    <t>질자</t>
  </si>
  <si>
    <t>손부</t>
  </si>
  <si>
    <t>조시모</t>
  </si>
  <si>
    <t>직역</t>
  </si>
  <si>
    <t>동몽</t>
  </si>
  <si>
    <t>노</t>
  </si>
  <si>
    <t>비</t>
  </si>
  <si>
    <t>유학</t>
  </si>
  <si>
    <t>수군</t>
  </si>
  <si>
    <t>과녀</t>
  </si>
  <si>
    <t>아병</t>
  </si>
  <si>
    <t>역리</t>
  </si>
  <si>
    <t>보인</t>
  </si>
  <si>
    <t>과부</t>
  </si>
  <si>
    <t>수포</t>
  </si>
  <si>
    <t>부군관</t>
  </si>
  <si>
    <t>성정군</t>
  </si>
  <si>
    <t>업무</t>
  </si>
  <si>
    <t>금보</t>
  </si>
  <si>
    <t>어보</t>
  </si>
  <si>
    <t>한량</t>
  </si>
  <si>
    <t>포보</t>
  </si>
  <si>
    <t>선무</t>
  </si>
  <si>
    <t>하납보병</t>
  </si>
  <si>
    <t>영군</t>
  </si>
  <si>
    <t>무학</t>
  </si>
  <si>
    <t>무악</t>
  </si>
  <si>
    <t>남강서원원생</t>
  </si>
  <si>
    <t>역리과녀</t>
  </si>
  <si>
    <t>청도어보</t>
  </si>
  <si>
    <t>순마군</t>
  </si>
  <si>
    <t>성</t>
  </si>
  <si>
    <t>채</t>
  </si>
  <si>
    <t>곽</t>
  </si>
  <si>
    <t>강</t>
  </si>
  <si>
    <t>박</t>
  </si>
  <si>
    <t>오</t>
  </si>
  <si>
    <t>조</t>
  </si>
  <si>
    <t>천</t>
  </si>
  <si>
    <t>우</t>
  </si>
  <si>
    <t>최</t>
  </si>
  <si>
    <t>서</t>
  </si>
  <si>
    <t>추</t>
  </si>
  <si>
    <t>송</t>
  </si>
  <si>
    <t>정</t>
  </si>
  <si>
    <t>장</t>
  </si>
  <si>
    <t>구</t>
  </si>
  <si>
    <t>백</t>
  </si>
  <si>
    <t>석</t>
  </si>
  <si>
    <t>고</t>
  </si>
  <si>
    <t>황</t>
  </si>
  <si>
    <t>전</t>
  </si>
  <si>
    <t>변</t>
  </si>
  <si>
    <t>문</t>
  </si>
  <si>
    <t>엄</t>
  </si>
  <si>
    <t>태</t>
  </si>
  <si>
    <t>공</t>
  </si>
  <si>
    <t>진</t>
  </si>
  <si>
    <t>원</t>
  </si>
  <si>
    <t>안</t>
  </si>
  <si>
    <t>편</t>
  </si>
  <si>
    <t>신</t>
  </si>
  <si>
    <t>방</t>
  </si>
  <si>
    <t>유</t>
  </si>
  <si>
    <t>윤</t>
  </si>
  <si>
    <t>덕이</t>
  </si>
  <si>
    <t>온</t>
  </si>
  <si>
    <t>한</t>
  </si>
  <si>
    <t>배</t>
  </si>
  <si>
    <t>권</t>
  </si>
  <si>
    <t>허</t>
  </si>
  <si>
    <t>양</t>
  </si>
  <si>
    <t>현</t>
  </si>
  <si>
    <t>하</t>
  </si>
  <si>
    <t>남</t>
  </si>
  <si>
    <t>예</t>
  </si>
  <si>
    <t>차</t>
  </si>
  <si>
    <t>명</t>
  </si>
  <si>
    <t>흠영</t>
  </si>
  <si>
    <t>씨</t>
  </si>
  <si>
    <t>휘영</t>
  </si>
  <si>
    <t>동복</t>
  </si>
  <si>
    <t>달심</t>
  </si>
  <si>
    <t>열</t>
  </si>
  <si>
    <t>수내</t>
  </si>
  <si>
    <t>달용</t>
  </si>
  <si>
    <t>말심</t>
  </si>
  <si>
    <t>개</t>
  </si>
  <si>
    <t>개절</t>
  </si>
  <si>
    <t>달손</t>
  </si>
  <si>
    <t>달매</t>
  </si>
  <si>
    <t>수매</t>
  </si>
  <si>
    <t>달복</t>
  </si>
  <si>
    <t>동찬</t>
  </si>
  <si>
    <t>남찬</t>
  </si>
  <si>
    <t>병찬</t>
  </si>
  <si>
    <t>지휴</t>
  </si>
  <si>
    <t>지경</t>
  </si>
  <si>
    <t>지관</t>
  </si>
  <si>
    <t>수원</t>
  </si>
  <si>
    <t>신절</t>
  </si>
  <si>
    <t>수복</t>
  </si>
  <si>
    <t>소사</t>
  </si>
  <si>
    <t>삭불리</t>
  </si>
  <si>
    <t>성구</t>
  </si>
  <si>
    <t>일옥</t>
  </si>
  <si>
    <t>귀분</t>
  </si>
  <si>
    <t>석호</t>
  </si>
  <si>
    <t>막랑</t>
  </si>
  <si>
    <t>망상</t>
  </si>
  <si>
    <t>정근</t>
  </si>
  <si>
    <t>종경</t>
  </si>
  <si>
    <t>삼봉</t>
  </si>
  <si>
    <t>삼분</t>
  </si>
  <si>
    <t>마선</t>
  </si>
  <si>
    <t>사선</t>
  </si>
  <si>
    <t>문옥</t>
  </si>
  <si>
    <t>몽발</t>
  </si>
  <si>
    <t>화득</t>
  </si>
  <si>
    <t>성신</t>
  </si>
  <si>
    <t>막절</t>
  </si>
  <si>
    <t>막복</t>
  </si>
  <si>
    <t>돌매</t>
  </si>
  <si>
    <t>철권</t>
  </si>
  <si>
    <t>춘절</t>
  </si>
  <si>
    <t>치민</t>
  </si>
  <si>
    <t>순삼</t>
  </si>
  <si>
    <t>차녀</t>
  </si>
  <si>
    <t>차심</t>
  </si>
  <si>
    <t>순득</t>
  </si>
  <si>
    <t>순복</t>
  </si>
  <si>
    <t>순월</t>
  </si>
  <si>
    <t>순선</t>
  </si>
  <si>
    <t>치황</t>
  </si>
  <si>
    <t>세원</t>
  </si>
  <si>
    <t>귀매</t>
  </si>
  <si>
    <t>치손</t>
  </si>
  <si>
    <t>순내</t>
  </si>
  <si>
    <t>치대</t>
  </si>
  <si>
    <t>치유</t>
  </si>
  <si>
    <t>치수</t>
  </si>
  <si>
    <t>치묵</t>
  </si>
  <si>
    <t>치장</t>
  </si>
  <si>
    <t>기철</t>
  </si>
  <si>
    <t>형극</t>
  </si>
  <si>
    <t>귀금</t>
  </si>
  <si>
    <t>정복</t>
  </si>
  <si>
    <t>계화</t>
  </si>
  <si>
    <t>철손</t>
  </si>
  <si>
    <t>인절</t>
  </si>
  <si>
    <t>유절</t>
  </si>
  <si>
    <t>개돌</t>
  </si>
  <si>
    <t>인단</t>
  </si>
  <si>
    <t>복이</t>
  </si>
  <si>
    <t>상렬</t>
  </si>
  <si>
    <t>우준</t>
  </si>
  <si>
    <t>광렬</t>
  </si>
  <si>
    <t>필경</t>
  </si>
  <si>
    <t>옥단</t>
  </si>
  <si>
    <t>관영</t>
  </si>
  <si>
    <t>후복</t>
  </si>
  <si>
    <t>분덕</t>
  </si>
  <si>
    <t>봉금</t>
  </si>
  <si>
    <t>기생</t>
  </si>
  <si>
    <t>인찬</t>
  </si>
  <si>
    <t>행절</t>
  </si>
  <si>
    <t>찬</t>
  </si>
  <si>
    <t>준</t>
  </si>
  <si>
    <t>송절</t>
  </si>
  <si>
    <t>태산</t>
  </si>
  <si>
    <t>임술</t>
  </si>
  <si>
    <t>천영</t>
  </si>
  <si>
    <t>영필</t>
  </si>
  <si>
    <t>영매</t>
  </si>
  <si>
    <t>막선</t>
  </si>
  <si>
    <t>막녀</t>
  </si>
  <si>
    <t>팔십</t>
  </si>
  <si>
    <t>고단</t>
  </si>
  <si>
    <t>근우</t>
  </si>
  <si>
    <t>명남</t>
  </si>
  <si>
    <t>명금</t>
  </si>
  <si>
    <t>명심</t>
  </si>
  <si>
    <t>이종</t>
  </si>
  <si>
    <t>취규</t>
  </si>
  <si>
    <t>석간</t>
  </si>
  <si>
    <t>석로</t>
  </si>
  <si>
    <t>월매</t>
  </si>
  <si>
    <t>도심</t>
  </si>
  <si>
    <t>효증</t>
  </si>
  <si>
    <t>득점</t>
  </si>
  <si>
    <t>득내</t>
  </si>
  <si>
    <t>득봉</t>
  </si>
  <si>
    <t>득절</t>
  </si>
  <si>
    <t>승학</t>
  </si>
  <si>
    <t>이월</t>
  </si>
  <si>
    <t>욱</t>
  </si>
  <si>
    <t>원녀</t>
  </si>
  <si>
    <t>성로</t>
  </si>
  <si>
    <t>치후</t>
  </si>
  <si>
    <t>치동</t>
  </si>
  <si>
    <t>순덕</t>
  </si>
  <si>
    <t>순옥</t>
  </si>
  <si>
    <t>상득</t>
  </si>
  <si>
    <t>명내</t>
  </si>
  <si>
    <t>정규</t>
  </si>
  <si>
    <t>귀봉</t>
  </si>
  <si>
    <t>덕서</t>
  </si>
  <si>
    <t>중녀</t>
  </si>
  <si>
    <t>중삼</t>
  </si>
  <si>
    <t>효대</t>
  </si>
  <si>
    <t>소득점</t>
  </si>
  <si>
    <t>득손</t>
  </si>
  <si>
    <t>동엽</t>
  </si>
  <si>
    <t>오랑</t>
  </si>
  <si>
    <t>순</t>
  </si>
  <si>
    <t>재근</t>
  </si>
  <si>
    <t>채월</t>
  </si>
  <si>
    <t>채봉</t>
  </si>
  <si>
    <t>광인</t>
  </si>
  <si>
    <t>한규</t>
  </si>
  <si>
    <t>전대</t>
  </si>
  <si>
    <t>장근</t>
  </si>
  <si>
    <t>정월</t>
  </si>
  <si>
    <t>덕기</t>
  </si>
  <si>
    <t>원분</t>
  </si>
  <si>
    <t>정중</t>
  </si>
  <si>
    <t>성록</t>
  </si>
  <si>
    <t>산월</t>
  </si>
  <si>
    <t>잉심</t>
  </si>
  <si>
    <t>덕종</t>
  </si>
  <si>
    <t>수문</t>
  </si>
  <si>
    <t>오진</t>
  </si>
  <si>
    <t>일득</t>
  </si>
  <si>
    <t>한식</t>
  </si>
  <si>
    <t>명절</t>
  </si>
  <si>
    <t>운기</t>
  </si>
  <si>
    <t>순남</t>
  </si>
  <si>
    <t>억지</t>
  </si>
  <si>
    <t>준득</t>
  </si>
  <si>
    <t>조백</t>
  </si>
  <si>
    <t>삼용</t>
  </si>
  <si>
    <t>인규</t>
  </si>
  <si>
    <t>춘규</t>
  </si>
  <si>
    <t>장만</t>
  </si>
  <si>
    <t>막단</t>
  </si>
  <si>
    <t>준억</t>
  </si>
  <si>
    <t>일절</t>
  </si>
  <si>
    <t>순매</t>
  </si>
  <si>
    <t>기능</t>
  </si>
  <si>
    <t>대심</t>
  </si>
  <si>
    <t>억백</t>
  </si>
  <si>
    <t>선종</t>
  </si>
  <si>
    <t>취손</t>
  </si>
  <si>
    <t>운종</t>
  </si>
  <si>
    <t>원협</t>
  </si>
  <si>
    <t>재선</t>
  </si>
  <si>
    <t>옥심</t>
  </si>
  <si>
    <t>석곤</t>
  </si>
  <si>
    <t>이단</t>
  </si>
  <si>
    <t>경유</t>
  </si>
  <si>
    <t>경신</t>
  </si>
  <si>
    <t>걸정</t>
  </si>
  <si>
    <t>분정</t>
  </si>
  <si>
    <t>서미</t>
  </si>
  <si>
    <t>월심</t>
  </si>
  <si>
    <t>성용</t>
  </si>
  <si>
    <t>치오</t>
  </si>
  <si>
    <t>성백</t>
  </si>
  <si>
    <t>창득</t>
  </si>
  <si>
    <t>덕녀</t>
  </si>
  <si>
    <t>석이</t>
  </si>
  <si>
    <t>경후</t>
  </si>
  <si>
    <t>규환</t>
  </si>
  <si>
    <t>선단</t>
  </si>
  <si>
    <t>막내</t>
  </si>
  <si>
    <t>정손</t>
  </si>
  <si>
    <t>석화</t>
  </si>
  <si>
    <t>일돌</t>
  </si>
  <si>
    <t>일랑</t>
  </si>
  <si>
    <t>태숙</t>
  </si>
  <si>
    <t>인대</t>
  </si>
  <si>
    <t>원대</t>
  </si>
  <si>
    <t>대원</t>
  </si>
  <si>
    <t>개이</t>
  </si>
  <si>
    <t>경문</t>
  </si>
  <si>
    <t>순단</t>
  </si>
  <si>
    <t>흥준</t>
  </si>
  <si>
    <t>덕절</t>
  </si>
  <si>
    <t>덕심</t>
  </si>
  <si>
    <t>기대</t>
  </si>
  <si>
    <t>시종</t>
  </si>
  <si>
    <t>치봉</t>
  </si>
  <si>
    <t>막삼</t>
  </si>
  <si>
    <t>만석</t>
  </si>
  <si>
    <t>양덕</t>
  </si>
  <si>
    <t>순절</t>
  </si>
  <si>
    <t>경석</t>
  </si>
  <si>
    <t>능환</t>
  </si>
  <si>
    <t>순분</t>
  </si>
  <si>
    <t>기용</t>
  </si>
  <si>
    <t>효창</t>
  </si>
  <si>
    <t>상절</t>
  </si>
  <si>
    <t>상분</t>
  </si>
  <si>
    <t>철언</t>
  </si>
  <si>
    <t>순심</t>
  </si>
  <si>
    <t>덕문</t>
  </si>
  <si>
    <t>잠쾌</t>
  </si>
  <si>
    <t>문선</t>
  </si>
  <si>
    <t>옥춘</t>
  </si>
  <si>
    <t>천권</t>
  </si>
  <si>
    <t>맹덕</t>
  </si>
  <si>
    <t>갑덕</t>
  </si>
  <si>
    <t>소충심</t>
  </si>
  <si>
    <t>충절</t>
  </si>
  <si>
    <t>문석</t>
  </si>
  <si>
    <t>문손</t>
  </si>
  <si>
    <t>문백</t>
  </si>
  <si>
    <t>업이</t>
  </si>
  <si>
    <t>진발</t>
  </si>
  <si>
    <t>광록</t>
  </si>
  <si>
    <t>학이</t>
  </si>
  <si>
    <t>학준</t>
  </si>
  <si>
    <t>학봉</t>
  </si>
  <si>
    <t>도일</t>
  </si>
  <si>
    <t>도원</t>
  </si>
  <si>
    <t>벽돌</t>
  </si>
  <si>
    <t>벽석</t>
  </si>
  <si>
    <t>벽금</t>
  </si>
  <si>
    <t>순천</t>
  </si>
  <si>
    <t>우천</t>
  </si>
  <si>
    <t>조시</t>
  </si>
  <si>
    <t>효백</t>
  </si>
  <si>
    <t>장원</t>
  </si>
  <si>
    <t>장태</t>
  </si>
  <si>
    <t>흥철</t>
  </si>
  <si>
    <t>학철</t>
  </si>
  <si>
    <t>정철</t>
  </si>
  <si>
    <t>삼철</t>
  </si>
  <si>
    <t>진녀</t>
  </si>
  <si>
    <t>진덕</t>
  </si>
  <si>
    <t>철석</t>
  </si>
  <si>
    <t>갑종</t>
  </si>
  <si>
    <t>을득</t>
  </si>
  <si>
    <t>진중</t>
  </si>
  <si>
    <t>선동</t>
  </si>
  <si>
    <t>시만</t>
  </si>
  <si>
    <t>광억</t>
  </si>
  <si>
    <t>학덕</t>
  </si>
  <si>
    <t>학주</t>
  </si>
  <si>
    <t>돌이</t>
  </si>
  <si>
    <t>성진</t>
  </si>
  <si>
    <t>사철</t>
  </si>
  <si>
    <t>우철</t>
  </si>
  <si>
    <t>금녀</t>
  </si>
  <si>
    <t>강상</t>
  </si>
  <si>
    <t>석문</t>
  </si>
  <si>
    <t>칠선</t>
  </si>
  <si>
    <t>태봉</t>
  </si>
  <si>
    <t>학순</t>
  </si>
  <si>
    <t>백수</t>
  </si>
  <si>
    <t>학수</t>
  </si>
  <si>
    <t>원갑</t>
  </si>
  <si>
    <t>이황</t>
  </si>
  <si>
    <t>구월</t>
  </si>
  <si>
    <t>일손</t>
  </si>
  <si>
    <t>일용</t>
  </si>
  <si>
    <t>기봉</t>
  </si>
  <si>
    <t>시린</t>
  </si>
  <si>
    <t>순철</t>
  </si>
  <si>
    <t>시손</t>
  </si>
  <si>
    <t>시석</t>
  </si>
  <si>
    <t>시백</t>
  </si>
  <si>
    <t>시정</t>
  </si>
  <si>
    <t>금내</t>
  </si>
  <si>
    <t>내매</t>
  </si>
  <si>
    <t>복돌</t>
  </si>
  <si>
    <t>의우</t>
  </si>
  <si>
    <t>선업</t>
  </si>
  <si>
    <t>유천</t>
  </si>
  <si>
    <t>대련</t>
  </si>
  <si>
    <t>기준</t>
  </si>
  <si>
    <t>기팔</t>
  </si>
  <si>
    <t>순대</t>
  </si>
  <si>
    <t>상동</t>
  </si>
  <si>
    <t>철엽</t>
  </si>
  <si>
    <t>석엽</t>
  </si>
  <si>
    <t>윤엽</t>
  </si>
  <si>
    <t>덕엽</t>
  </si>
  <si>
    <t>석권</t>
  </si>
  <si>
    <t>초절</t>
  </si>
  <si>
    <t>막금</t>
  </si>
  <si>
    <t>초금</t>
  </si>
  <si>
    <t>수동</t>
  </si>
  <si>
    <t>석용</t>
  </si>
  <si>
    <t>용대</t>
  </si>
  <si>
    <t>용만</t>
  </si>
  <si>
    <t>삭불</t>
  </si>
  <si>
    <t>매녀</t>
  </si>
  <si>
    <t>성항</t>
  </si>
  <si>
    <t>흥복</t>
  </si>
  <si>
    <t>복찬</t>
  </si>
  <si>
    <t>동인</t>
  </si>
  <si>
    <t>성윤</t>
  </si>
  <si>
    <t>성대</t>
  </si>
  <si>
    <t>성발</t>
  </si>
  <si>
    <t>규언</t>
  </si>
  <si>
    <t>영찬</t>
  </si>
  <si>
    <t>태월</t>
  </si>
  <si>
    <t>태금</t>
  </si>
  <si>
    <t>막남</t>
  </si>
  <si>
    <t>일</t>
  </si>
  <si>
    <t>윤업</t>
  </si>
  <si>
    <t>윤손</t>
  </si>
  <si>
    <t>윤대</t>
  </si>
  <si>
    <t>윤선</t>
  </si>
  <si>
    <t>조일</t>
  </si>
  <si>
    <t>기홍</t>
  </si>
  <si>
    <t>갑용</t>
  </si>
  <si>
    <t>매월</t>
  </si>
  <si>
    <t>일금</t>
  </si>
  <si>
    <t>옥현</t>
  </si>
  <si>
    <t>해문</t>
  </si>
  <si>
    <t>춘월</t>
  </si>
  <si>
    <t>운백</t>
  </si>
  <si>
    <t>계종</t>
  </si>
  <si>
    <t>옥문</t>
  </si>
  <si>
    <t>원삼</t>
  </si>
  <si>
    <t>일언</t>
  </si>
  <si>
    <t>시홍</t>
  </si>
  <si>
    <t>오철</t>
  </si>
  <si>
    <t>오손</t>
  </si>
  <si>
    <t>두인</t>
  </si>
  <si>
    <t>화심</t>
  </si>
  <si>
    <t>화절</t>
  </si>
  <si>
    <t>용업</t>
  </si>
  <si>
    <t>백만</t>
  </si>
  <si>
    <t>학원</t>
  </si>
  <si>
    <t>학록</t>
  </si>
  <si>
    <t>학립</t>
  </si>
  <si>
    <t>학문</t>
  </si>
  <si>
    <t>창준</t>
  </si>
  <si>
    <t>월금</t>
  </si>
  <si>
    <t>월천</t>
  </si>
  <si>
    <t>성철</t>
  </si>
  <si>
    <t>성금</t>
  </si>
  <si>
    <t>삼월</t>
  </si>
  <si>
    <t>화발</t>
  </si>
  <si>
    <t>갑현</t>
  </si>
  <si>
    <t>갑인</t>
  </si>
  <si>
    <t>성관</t>
  </si>
  <si>
    <t>유원</t>
  </si>
  <si>
    <t>상손</t>
  </si>
  <si>
    <t>창규</t>
  </si>
  <si>
    <t>창석</t>
  </si>
  <si>
    <t>유곤</t>
  </si>
  <si>
    <t>필곤</t>
  </si>
  <si>
    <t>성준</t>
  </si>
  <si>
    <t>일매</t>
  </si>
  <si>
    <t>이권</t>
  </si>
  <si>
    <t>창복</t>
  </si>
  <si>
    <t>용종</t>
  </si>
  <si>
    <t>학찬</t>
  </si>
  <si>
    <t>주철</t>
  </si>
  <si>
    <t>수창</t>
  </si>
  <si>
    <t>소근창</t>
  </si>
  <si>
    <t>인심</t>
  </si>
  <si>
    <t>인돌</t>
  </si>
  <si>
    <t>득련</t>
  </si>
  <si>
    <t>명종</t>
  </si>
  <si>
    <t>시동</t>
  </si>
  <si>
    <t>치권</t>
  </si>
  <si>
    <t>화덕</t>
  </si>
  <si>
    <t>충금</t>
  </si>
  <si>
    <t>칠</t>
  </si>
  <si>
    <t>봉계</t>
  </si>
  <si>
    <t>학련</t>
  </si>
  <si>
    <t>복태</t>
  </si>
  <si>
    <t>춘삼</t>
  </si>
  <si>
    <t>영백</t>
  </si>
  <si>
    <t>태절</t>
  </si>
  <si>
    <t>춘옥</t>
  </si>
  <si>
    <t>대용</t>
  </si>
  <si>
    <t>금록</t>
  </si>
  <si>
    <t>용백</t>
  </si>
  <si>
    <t>한원</t>
  </si>
  <si>
    <t>업동</t>
  </si>
  <si>
    <t>말종</t>
  </si>
  <si>
    <t>학술</t>
  </si>
  <si>
    <t>운석</t>
  </si>
  <si>
    <t>운흥</t>
  </si>
  <si>
    <t>운철</t>
  </si>
  <si>
    <t>성련</t>
  </si>
  <si>
    <t>주찬</t>
  </si>
  <si>
    <t>우찬</t>
  </si>
  <si>
    <t>경찬</t>
  </si>
  <si>
    <t>임찬</t>
  </si>
  <si>
    <t>광찬</t>
  </si>
  <si>
    <t>학만</t>
  </si>
  <si>
    <t>학천</t>
  </si>
  <si>
    <t>춘정</t>
  </si>
  <si>
    <t>만주</t>
  </si>
  <si>
    <t>치원</t>
  </si>
  <si>
    <t>석만</t>
  </si>
  <si>
    <t>석녀</t>
  </si>
  <si>
    <t>현옥</t>
  </si>
  <si>
    <t>자용</t>
  </si>
  <si>
    <t>화용</t>
  </si>
  <si>
    <t>시개</t>
  </si>
  <si>
    <t>쾌선</t>
  </si>
  <si>
    <t>인상</t>
  </si>
  <si>
    <t>해손</t>
  </si>
  <si>
    <t>성업</t>
  </si>
  <si>
    <t>종이</t>
  </si>
  <si>
    <t>문종</t>
  </si>
  <si>
    <t>만손</t>
  </si>
  <si>
    <t>금득</t>
  </si>
  <si>
    <t>명철</t>
  </si>
  <si>
    <t>억련</t>
  </si>
  <si>
    <t>욱이</t>
  </si>
  <si>
    <t>경칠</t>
  </si>
  <si>
    <t>환</t>
  </si>
  <si>
    <t>원팔</t>
  </si>
  <si>
    <t>만팔</t>
  </si>
  <si>
    <t>오절</t>
  </si>
  <si>
    <t>철범</t>
  </si>
  <si>
    <t>철옥</t>
  </si>
  <si>
    <t>철금</t>
  </si>
  <si>
    <t>복심</t>
  </si>
  <si>
    <t>복만</t>
  </si>
  <si>
    <t>석록</t>
  </si>
  <si>
    <t>동준</t>
  </si>
  <si>
    <t>의준</t>
  </si>
  <si>
    <t>의선</t>
  </si>
  <si>
    <t>봉심</t>
  </si>
  <si>
    <t>말손</t>
  </si>
  <si>
    <t>두성</t>
  </si>
  <si>
    <t>두일</t>
  </si>
  <si>
    <t>백록</t>
  </si>
  <si>
    <t>봉악</t>
  </si>
  <si>
    <t>시돌</t>
  </si>
  <si>
    <t>일주</t>
  </si>
  <si>
    <t>천녀</t>
  </si>
  <si>
    <t>인학</t>
  </si>
  <si>
    <t>단심</t>
  </si>
  <si>
    <t>성순</t>
  </si>
  <si>
    <t>유찬</t>
  </si>
  <si>
    <t>유대</t>
  </si>
  <si>
    <t>덕찬</t>
  </si>
  <si>
    <t>유일</t>
  </si>
  <si>
    <t>대벽</t>
  </si>
  <si>
    <t>학윤</t>
  </si>
  <si>
    <t>윤철</t>
  </si>
  <si>
    <t>윤종</t>
  </si>
  <si>
    <t>인준</t>
  </si>
  <si>
    <t>윤련</t>
  </si>
  <si>
    <t>덕련</t>
  </si>
  <si>
    <t>익철</t>
  </si>
  <si>
    <t>익이</t>
  </si>
  <si>
    <t>수대</t>
  </si>
  <si>
    <t>주대</t>
  </si>
  <si>
    <t>계심</t>
  </si>
  <si>
    <t>대춘</t>
  </si>
  <si>
    <t>을록</t>
  </si>
  <si>
    <t>철록</t>
  </si>
  <si>
    <t>철북</t>
  </si>
  <si>
    <t>대곤</t>
  </si>
  <si>
    <t>학선</t>
  </si>
  <si>
    <t>을상</t>
  </si>
  <si>
    <t>일악</t>
  </si>
  <si>
    <t>기동</t>
  </si>
  <si>
    <t>수인</t>
  </si>
  <si>
    <t>정록</t>
  </si>
  <si>
    <t>석기</t>
  </si>
  <si>
    <t>철수</t>
  </si>
  <si>
    <t>근억</t>
  </si>
  <si>
    <t>치구</t>
  </si>
  <si>
    <t>석주</t>
  </si>
  <si>
    <t>칠운</t>
  </si>
  <si>
    <t>칠매</t>
  </si>
  <si>
    <t>칠녀</t>
  </si>
  <si>
    <t>광복</t>
  </si>
  <si>
    <t>만억</t>
  </si>
  <si>
    <t>만천</t>
  </si>
  <si>
    <t>칠석</t>
  </si>
  <si>
    <t>익준</t>
  </si>
  <si>
    <t>영학</t>
  </si>
  <si>
    <t>영준</t>
  </si>
  <si>
    <t>오복</t>
  </si>
  <si>
    <t>오분</t>
  </si>
  <si>
    <t>의억</t>
  </si>
  <si>
    <t>석천</t>
  </si>
  <si>
    <t>인월</t>
  </si>
  <si>
    <t>태진</t>
  </si>
  <si>
    <t>태단</t>
  </si>
  <si>
    <t>차인</t>
  </si>
  <si>
    <t>순창</t>
  </si>
  <si>
    <t>순손</t>
  </si>
  <si>
    <t>돌녀</t>
  </si>
  <si>
    <t>쌍돌</t>
  </si>
  <si>
    <t>일곤</t>
  </si>
  <si>
    <t>학희</t>
  </si>
  <si>
    <t>상천</t>
  </si>
  <si>
    <t>원철</t>
  </si>
  <si>
    <t>원종</t>
  </si>
  <si>
    <t>춘악</t>
  </si>
  <si>
    <t>춘백</t>
  </si>
  <si>
    <t>해근</t>
  </si>
  <si>
    <t>천만</t>
  </si>
  <si>
    <t>억만</t>
  </si>
  <si>
    <t>오만</t>
  </si>
  <si>
    <t>지원</t>
  </si>
  <si>
    <t>춘배</t>
  </si>
  <si>
    <t>기손</t>
  </si>
  <si>
    <t>기천</t>
  </si>
  <si>
    <t>주학</t>
  </si>
  <si>
    <t>주동</t>
  </si>
  <si>
    <t>오금</t>
  </si>
  <si>
    <t>일선</t>
  </si>
  <si>
    <t>오종</t>
  </si>
  <si>
    <t>호종</t>
  </si>
  <si>
    <t>매심</t>
  </si>
  <si>
    <t>귀복</t>
  </si>
  <si>
    <t>수만</t>
  </si>
  <si>
    <t>옥절</t>
  </si>
  <si>
    <t>창종</t>
  </si>
  <si>
    <t>상곤</t>
  </si>
  <si>
    <t>달원</t>
  </si>
  <si>
    <t>화단</t>
  </si>
  <si>
    <t>이준</t>
  </si>
  <si>
    <t>삼준</t>
  </si>
  <si>
    <t>사준</t>
  </si>
  <si>
    <t>금단</t>
  </si>
  <si>
    <t>호일</t>
  </si>
  <si>
    <t>항산</t>
  </si>
  <si>
    <t>화월</t>
  </si>
  <si>
    <t>광규</t>
  </si>
  <si>
    <t>취오</t>
  </si>
  <si>
    <t>월단</t>
  </si>
  <si>
    <t>병원</t>
  </si>
  <si>
    <t>청단</t>
  </si>
  <si>
    <t>창옥</t>
  </si>
  <si>
    <t>억철</t>
  </si>
  <si>
    <t>억이</t>
  </si>
  <si>
    <t>순이</t>
  </si>
  <si>
    <t>억석</t>
  </si>
  <si>
    <t>자문</t>
  </si>
  <si>
    <t>개지</t>
  </si>
  <si>
    <t>옥남</t>
  </si>
  <si>
    <t>옥지</t>
  </si>
  <si>
    <t>성일</t>
  </si>
  <si>
    <t>문일</t>
  </si>
  <si>
    <t>달선</t>
  </si>
  <si>
    <t>경환</t>
  </si>
  <si>
    <t>원복</t>
  </si>
  <si>
    <t>관이</t>
  </si>
  <si>
    <t>관업</t>
  </si>
  <si>
    <t>정한</t>
  </si>
  <si>
    <t>태곤</t>
  </si>
  <si>
    <t>덕매</t>
  </si>
  <si>
    <t>춘가</t>
  </si>
  <si>
    <t>장수</t>
  </si>
  <si>
    <t>숙이</t>
  </si>
  <si>
    <t>숙철</t>
  </si>
  <si>
    <t>주익</t>
  </si>
  <si>
    <t>상련</t>
  </si>
  <si>
    <t>창갑</t>
  </si>
  <si>
    <t>창률</t>
  </si>
  <si>
    <t>춘심</t>
  </si>
  <si>
    <t>귀심</t>
  </si>
  <si>
    <t>여우</t>
  </si>
  <si>
    <t>문이</t>
  </si>
  <si>
    <t>종규</t>
  </si>
  <si>
    <t>경조</t>
  </si>
  <si>
    <t>영조</t>
  </si>
  <si>
    <t>덕창</t>
  </si>
  <si>
    <t>계창</t>
  </si>
  <si>
    <t>오단</t>
  </si>
  <si>
    <t>동춘</t>
  </si>
  <si>
    <t>성덕</t>
  </si>
  <si>
    <t>금절</t>
  </si>
  <si>
    <t>의규</t>
  </si>
  <si>
    <t>주팔</t>
  </si>
  <si>
    <t>주응</t>
  </si>
  <si>
    <t>주원</t>
  </si>
  <si>
    <t>오덕</t>
  </si>
  <si>
    <t>수운</t>
  </si>
  <si>
    <t>사원</t>
  </si>
  <si>
    <t>명장</t>
  </si>
  <si>
    <t>상복</t>
  </si>
  <si>
    <t>성원</t>
  </si>
  <si>
    <t>감찬</t>
  </si>
  <si>
    <t>감철</t>
  </si>
  <si>
    <t>중덕</t>
  </si>
  <si>
    <t>주영</t>
  </si>
  <si>
    <t>만금</t>
  </si>
  <si>
    <t>화성</t>
  </si>
  <si>
    <t>춘경</t>
  </si>
  <si>
    <t>춘광</t>
  </si>
  <si>
    <t>춘발</t>
  </si>
  <si>
    <t>치관</t>
  </si>
  <si>
    <t>복절</t>
  </si>
  <si>
    <t>철</t>
  </si>
  <si>
    <t>동팔</t>
  </si>
  <si>
    <t>종북</t>
  </si>
  <si>
    <t>문상</t>
  </si>
  <si>
    <t>동석</t>
  </si>
  <si>
    <t>재보</t>
  </si>
  <si>
    <t>성기</t>
  </si>
  <si>
    <t>영분</t>
  </si>
  <si>
    <t>성권</t>
  </si>
  <si>
    <t>경연</t>
  </si>
  <si>
    <t>시월</t>
  </si>
  <si>
    <t>재룡</t>
  </si>
  <si>
    <t>정우</t>
  </si>
  <si>
    <t>백춘</t>
  </si>
  <si>
    <t>지호</t>
  </si>
  <si>
    <t>춘매</t>
  </si>
  <si>
    <t>광</t>
  </si>
  <si>
    <t>칠분</t>
  </si>
  <si>
    <t>계득</t>
  </si>
  <si>
    <t>대흥</t>
  </si>
  <si>
    <t>두주</t>
  </si>
  <si>
    <t>두보</t>
  </si>
  <si>
    <t>청절</t>
  </si>
  <si>
    <t>흥덕</t>
  </si>
  <si>
    <t>복수</t>
  </si>
  <si>
    <t>해수</t>
  </si>
  <si>
    <t>계분</t>
  </si>
  <si>
    <t>대은</t>
  </si>
  <si>
    <t>시녀</t>
  </si>
  <si>
    <t>치규</t>
  </si>
  <si>
    <t>세영</t>
  </si>
  <si>
    <t>기영</t>
  </si>
  <si>
    <t>옥매</t>
  </si>
  <si>
    <t>행매</t>
  </si>
  <si>
    <t>성민</t>
  </si>
  <si>
    <t>계월</t>
  </si>
  <si>
    <t>유준</t>
  </si>
  <si>
    <t>달신</t>
  </si>
  <si>
    <t>상돌</t>
  </si>
  <si>
    <t>덕성</t>
  </si>
  <si>
    <t>두상</t>
  </si>
  <si>
    <t>기수</t>
  </si>
  <si>
    <t>덕팔</t>
  </si>
  <si>
    <t>두기</t>
  </si>
  <si>
    <t>두위</t>
  </si>
  <si>
    <t>두소</t>
  </si>
  <si>
    <t>영목</t>
  </si>
  <si>
    <t>덕금</t>
  </si>
  <si>
    <t>두오</t>
  </si>
  <si>
    <t>희태</t>
  </si>
  <si>
    <t>종단</t>
  </si>
  <si>
    <t>도실</t>
  </si>
  <si>
    <t>두후</t>
  </si>
  <si>
    <t>금덕</t>
  </si>
  <si>
    <t>지현</t>
  </si>
  <si>
    <t>도신</t>
  </si>
  <si>
    <t>일종</t>
  </si>
  <si>
    <t>기춘</t>
  </si>
  <si>
    <t>팔월</t>
  </si>
  <si>
    <t>두직</t>
  </si>
  <si>
    <t>옥랑</t>
  </si>
  <si>
    <t>소근대인</t>
  </si>
  <si>
    <t>두화</t>
  </si>
  <si>
    <t>금옥</t>
  </si>
  <si>
    <t>구열</t>
  </si>
  <si>
    <t>순애</t>
  </si>
  <si>
    <t>박금</t>
  </si>
  <si>
    <t>기룡</t>
  </si>
  <si>
    <t>흥석</t>
  </si>
  <si>
    <t>월련</t>
  </si>
  <si>
    <t>계민</t>
  </si>
  <si>
    <t>철주</t>
  </si>
  <si>
    <t>일추</t>
  </si>
  <si>
    <t>성분</t>
  </si>
  <si>
    <t>석정</t>
  </si>
  <si>
    <t>월녀</t>
  </si>
  <si>
    <t>진능</t>
  </si>
  <si>
    <t>별심</t>
  </si>
  <si>
    <t>창신</t>
  </si>
  <si>
    <t>만진</t>
  </si>
  <si>
    <t>귀삼</t>
  </si>
  <si>
    <t>귀녀</t>
  </si>
  <si>
    <t>성추</t>
  </si>
  <si>
    <t>유심</t>
  </si>
  <si>
    <t>철도</t>
  </si>
  <si>
    <t>인옥</t>
  </si>
  <si>
    <t>선이</t>
  </si>
  <si>
    <t>손만</t>
  </si>
  <si>
    <t>정세</t>
  </si>
  <si>
    <t>이심</t>
  </si>
  <si>
    <t>일성</t>
  </si>
  <si>
    <t>영수</t>
  </si>
  <si>
    <t>달진</t>
  </si>
  <si>
    <t>정만</t>
  </si>
  <si>
    <t>자근강</t>
  </si>
  <si>
    <t>동신</t>
  </si>
  <si>
    <t>이절</t>
  </si>
  <si>
    <t>성빈</t>
  </si>
  <si>
    <t>동간</t>
  </si>
  <si>
    <t>원용</t>
  </si>
  <si>
    <t>갑춘</t>
  </si>
  <si>
    <t>자권</t>
  </si>
  <si>
    <t>행심</t>
  </si>
  <si>
    <t>행단</t>
  </si>
  <si>
    <t>인세</t>
  </si>
  <si>
    <t>달</t>
  </si>
  <si>
    <t>월중</t>
  </si>
  <si>
    <t>기운</t>
  </si>
  <si>
    <t>금돌</t>
  </si>
  <si>
    <t>순인</t>
  </si>
  <si>
    <t>금월</t>
  </si>
  <si>
    <t>석준</t>
  </si>
  <si>
    <t>재효</t>
  </si>
  <si>
    <t>득추</t>
  </si>
  <si>
    <t>도준</t>
  </si>
  <si>
    <t>선월</t>
  </si>
  <si>
    <t>관홍</t>
  </si>
  <si>
    <t>성랑</t>
  </si>
  <si>
    <t>일렬</t>
  </si>
  <si>
    <t>재규</t>
  </si>
  <si>
    <t>성규</t>
  </si>
  <si>
    <t>백월</t>
  </si>
  <si>
    <t>응현</t>
  </si>
  <si>
    <t>금종</t>
  </si>
  <si>
    <t>기흥</t>
  </si>
  <si>
    <t>만돌</t>
  </si>
  <si>
    <t>경윤</t>
  </si>
  <si>
    <t>창심</t>
  </si>
  <si>
    <t>만권</t>
  </si>
  <si>
    <t>차랑</t>
  </si>
  <si>
    <t>효준</t>
  </si>
  <si>
    <t>운이</t>
  </si>
  <si>
    <t>순돌</t>
  </si>
  <si>
    <t>월이</t>
  </si>
  <si>
    <t>단절</t>
  </si>
  <si>
    <t>몽현</t>
  </si>
  <si>
    <t>차절</t>
  </si>
  <si>
    <t>유홍</t>
  </si>
  <si>
    <t>창절</t>
  </si>
  <si>
    <t>소규</t>
  </si>
  <si>
    <t>백운</t>
  </si>
  <si>
    <t>일문</t>
  </si>
  <si>
    <t>무태</t>
  </si>
  <si>
    <t>개명</t>
  </si>
  <si>
    <t>진익</t>
  </si>
  <si>
    <t>석환</t>
  </si>
  <si>
    <t>간지</t>
  </si>
  <si>
    <t>무술</t>
  </si>
  <si>
    <t>병인</t>
  </si>
  <si>
    <t>병신</t>
  </si>
  <si>
    <t>신축</t>
  </si>
  <si>
    <t>무오</t>
  </si>
  <si>
    <t>정해</t>
  </si>
  <si>
    <t>기유</t>
  </si>
  <si>
    <t>임신</t>
  </si>
  <si>
    <t>신묘</t>
  </si>
  <si>
    <t>갑오</t>
  </si>
  <si>
    <t>정축</t>
  </si>
  <si>
    <t>신해</t>
  </si>
  <si>
    <t>임자</t>
  </si>
  <si>
    <t>무진</t>
  </si>
  <si>
    <t>신미</t>
  </si>
  <si>
    <t>임진</t>
  </si>
  <si>
    <t>기축</t>
  </si>
  <si>
    <t>임인</t>
  </si>
  <si>
    <t>을미</t>
  </si>
  <si>
    <t>기해</t>
  </si>
  <si>
    <t>경오</t>
  </si>
  <si>
    <t>갑술</t>
  </si>
  <si>
    <t>갑진</t>
  </si>
  <si>
    <t>경인</t>
  </si>
  <si>
    <t>무자</t>
  </si>
  <si>
    <t>임오</t>
  </si>
  <si>
    <t>계미</t>
  </si>
  <si>
    <t>정미</t>
  </si>
  <si>
    <t>무신</t>
  </si>
  <si>
    <t>을축</t>
  </si>
  <si>
    <t>계해</t>
  </si>
  <si>
    <t>기미</t>
  </si>
  <si>
    <t>기사</t>
  </si>
  <si>
    <t>정묘</t>
  </si>
  <si>
    <t>무인</t>
  </si>
  <si>
    <t>정사</t>
  </si>
  <si>
    <t>갑신</t>
  </si>
  <si>
    <t>을유</t>
  </si>
  <si>
    <t>갑자</t>
  </si>
  <si>
    <t>병진</t>
  </si>
  <si>
    <t>병자</t>
  </si>
  <si>
    <t>기묘</t>
  </si>
  <si>
    <t>경자</t>
  </si>
  <si>
    <t>계묘</t>
  </si>
  <si>
    <t>경술</t>
  </si>
  <si>
    <t>신사</t>
  </si>
  <si>
    <t>경진</t>
  </si>
  <si>
    <t>계유</t>
  </si>
  <si>
    <t>병술</t>
  </si>
  <si>
    <t>계사</t>
  </si>
  <si>
    <t>을묘</t>
  </si>
  <si>
    <t>정유</t>
  </si>
  <si>
    <t>신유</t>
  </si>
  <si>
    <t>을해</t>
  </si>
  <si>
    <t>병오</t>
  </si>
  <si>
    <t>을사</t>
  </si>
  <si>
    <t>계축</t>
  </si>
  <si>
    <t>계</t>
  </si>
  <si>
    <t>임</t>
  </si>
  <si>
    <t>출입</t>
  </si>
  <si>
    <t>장소</t>
  </si>
  <si>
    <t>본</t>
  </si>
  <si>
    <t>적</t>
  </si>
  <si>
    <t>본관</t>
  </si>
  <si>
    <t>밀양</t>
  </si>
  <si>
    <t>벽진</t>
  </si>
  <si>
    <t>인천</t>
  </si>
  <si>
    <t>현풍</t>
  </si>
  <si>
    <t>의성</t>
  </si>
  <si>
    <t>광주</t>
  </si>
  <si>
    <t>진주</t>
  </si>
  <si>
    <t>제주</t>
  </si>
  <si>
    <t>해주</t>
  </si>
  <si>
    <t>함안</t>
  </si>
  <si>
    <t>성주</t>
  </si>
  <si>
    <t>문화</t>
  </si>
  <si>
    <t>단양</t>
  </si>
  <si>
    <t>경주</t>
  </si>
  <si>
    <t>대구</t>
  </si>
  <si>
    <t>은진</t>
  </si>
  <si>
    <t>연일</t>
  </si>
  <si>
    <t>인동</t>
  </si>
  <si>
    <t>전의</t>
  </si>
  <si>
    <t>창원</t>
  </si>
  <si>
    <t>고성</t>
  </si>
  <si>
    <t>아산</t>
  </si>
  <si>
    <t>충주</t>
  </si>
  <si>
    <t>경산</t>
  </si>
  <si>
    <t>월성</t>
  </si>
  <si>
    <t>남원</t>
  </si>
  <si>
    <t>남평</t>
  </si>
  <si>
    <t>풍양</t>
  </si>
  <si>
    <t>안동</t>
  </si>
  <si>
    <t>동래</t>
  </si>
  <si>
    <t>초계</t>
  </si>
  <si>
    <t>완산</t>
  </si>
  <si>
    <t>상주</t>
  </si>
  <si>
    <t>파주</t>
  </si>
  <si>
    <t>순흥</t>
  </si>
  <si>
    <t>장흥</t>
  </si>
  <si>
    <t>평산</t>
  </si>
  <si>
    <t>청도</t>
  </si>
  <si>
    <t>파평</t>
  </si>
  <si>
    <t>창녕</t>
  </si>
  <si>
    <t>죽산</t>
  </si>
  <si>
    <t>기계</t>
  </si>
  <si>
    <t>전주</t>
  </si>
  <si>
    <t>광산</t>
  </si>
  <si>
    <t>평택</t>
  </si>
  <si>
    <t>연안</t>
  </si>
  <si>
    <t>서흥</t>
  </si>
  <si>
    <t>정주</t>
  </si>
  <si>
    <t>장연</t>
  </si>
  <si>
    <t>영양</t>
  </si>
  <si>
    <t>파</t>
  </si>
  <si>
    <t>상산</t>
  </si>
  <si>
    <t>고령</t>
  </si>
  <si>
    <t>의흥</t>
  </si>
  <si>
    <t>중화</t>
  </si>
  <si>
    <t>정선</t>
  </si>
  <si>
    <t>주거</t>
  </si>
  <si>
    <t>주직역</t>
  </si>
  <si>
    <t>주성명</t>
  </si>
  <si>
    <t>부직역</t>
  </si>
  <si>
    <t>학생</t>
  </si>
  <si>
    <t>정병</t>
  </si>
  <si>
    <t>통덕랑</t>
  </si>
  <si>
    <t>학</t>
  </si>
  <si>
    <t>통정대부행대정현감</t>
  </si>
  <si>
    <t>가선대부</t>
  </si>
  <si>
    <t>절충</t>
  </si>
  <si>
    <t>업</t>
  </si>
  <si>
    <t>생원</t>
  </si>
  <si>
    <t>참봉</t>
  </si>
  <si>
    <t>급제</t>
  </si>
  <si>
    <t>출신</t>
  </si>
  <si>
    <t>통정</t>
  </si>
  <si>
    <t>가선</t>
  </si>
  <si>
    <t>업유</t>
  </si>
  <si>
    <t>부명</t>
  </si>
  <si>
    <t>치린</t>
  </si>
  <si>
    <t>정식</t>
  </si>
  <si>
    <t>주형</t>
  </si>
  <si>
    <t>진우</t>
  </si>
  <si>
    <t>중대</t>
  </si>
  <si>
    <t>해중</t>
  </si>
  <si>
    <t>중룡</t>
  </si>
  <si>
    <t>봉규</t>
  </si>
  <si>
    <t>지영</t>
  </si>
  <si>
    <t>천표</t>
  </si>
  <si>
    <t>흥진</t>
  </si>
  <si>
    <t>차용</t>
  </si>
  <si>
    <t>정준</t>
  </si>
  <si>
    <t>유채</t>
  </si>
  <si>
    <t>만성</t>
  </si>
  <si>
    <t>천악</t>
  </si>
  <si>
    <t>종</t>
  </si>
  <si>
    <t>중보</t>
  </si>
  <si>
    <t>언주</t>
  </si>
  <si>
    <t>맹추</t>
  </si>
  <si>
    <t>흥로</t>
  </si>
  <si>
    <t>문덕</t>
  </si>
  <si>
    <t>서락</t>
  </si>
  <si>
    <t>정용</t>
  </si>
  <si>
    <t>문복</t>
  </si>
  <si>
    <t>한일</t>
  </si>
  <si>
    <t>동기</t>
  </si>
  <si>
    <t>치호</t>
  </si>
  <si>
    <t>지일</t>
  </si>
  <si>
    <t>증점</t>
  </si>
  <si>
    <t>희중</t>
  </si>
  <si>
    <t>영갑</t>
  </si>
  <si>
    <t>광춘</t>
  </si>
  <si>
    <t>태삼</t>
  </si>
  <si>
    <t>득행</t>
  </si>
  <si>
    <t>치형</t>
  </si>
  <si>
    <t>갑</t>
  </si>
  <si>
    <t>인태</t>
  </si>
  <si>
    <t>호도</t>
  </si>
  <si>
    <t>병로</t>
  </si>
  <si>
    <t>달서</t>
  </si>
  <si>
    <t>주흠</t>
  </si>
  <si>
    <t>학욱</t>
  </si>
  <si>
    <t>광익</t>
  </si>
  <si>
    <t>규범</t>
  </si>
  <si>
    <t>만일</t>
  </si>
  <si>
    <t>익수</t>
  </si>
  <si>
    <t>주신</t>
  </si>
  <si>
    <t>인택</t>
  </si>
  <si>
    <t>진수</t>
  </si>
  <si>
    <t>처중</t>
  </si>
  <si>
    <t>부지</t>
  </si>
  <si>
    <t>천보</t>
  </si>
  <si>
    <t>중득</t>
  </si>
  <si>
    <t>견룡</t>
  </si>
  <si>
    <t>윤옥</t>
  </si>
  <si>
    <t>후종</t>
  </si>
  <si>
    <t>호선</t>
  </si>
  <si>
    <t>부삼</t>
  </si>
  <si>
    <t>인수</t>
  </si>
  <si>
    <t>정연</t>
  </si>
  <si>
    <t>수천</t>
  </si>
  <si>
    <t>서린</t>
  </si>
  <si>
    <t>일봉</t>
  </si>
  <si>
    <t>석일</t>
  </si>
  <si>
    <t>시봉</t>
  </si>
  <si>
    <t>문익</t>
  </si>
  <si>
    <t>태영</t>
  </si>
  <si>
    <t>인백</t>
  </si>
  <si>
    <t>필룡</t>
  </si>
  <si>
    <t>봉영</t>
  </si>
  <si>
    <t>화필</t>
  </si>
  <si>
    <t>동휘</t>
  </si>
  <si>
    <t>중후</t>
  </si>
  <si>
    <t>원억</t>
  </si>
  <si>
    <t>만룡</t>
  </si>
  <si>
    <t>세봉</t>
  </si>
  <si>
    <t>일석</t>
  </si>
  <si>
    <t>세룡</t>
  </si>
  <si>
    <t>명삼</t>
  </si>
  <si>
    <t>두언</t>
  </si>
  <si>
    <t>광국</t>
  </si>
  <si>
    <t>응백</t>
  </si>
  <si>
    <t>태운</t>
  </si>
  <si>
    <t>철복</t>
  </si>
  <si>
    <t>득부</t>
  </si>
  <si>
    <t>룡</t>
  </si>
  <si>
    <t>용채</t>
  </si>
  <si>
    <t>기언</t>
  </si>
  <si>
    <t>봉채</t>
  </si>
  <si>
    <t>백진</t>
  </si>
  <si>
    <t>상구</t>
  </si>
  <si>
    <t>복</t>
  </si>
  <si>
    <t>창한</t>
  </si>
  <si>
    <t>완수</t>
  </si>
  <si>
    <t>차복</t>
  </si>
  <si>
    <t>광백</t>
  </si>
  <si>
    <t>용일</t>
  </si>
  <si>
    <t>기한</t>
  </si>
  <si>
    <t>익룡</t>
  </si>
  <si>
    <t>선길</t>
  </si>
  <si>
    <t>여봉</t>
  </si>
  <si>
    <t>원채</t>
  </si>
  <si>
    <t>중신</t>
  </si>
  <si>
    <t>혁종</t>
  </si>
  <si>
    <t>개성</t>
  </si>
  <si>
    <t>재수</t>
  </si>
  <si>
    <t>정구</t>
  </si>
  <si>
    <t>진룡</t>
  </si>
  <si>
    <t>상익</t>
  </si>
  <si>
    <t>상우</t>
  </si>
  <si>
    <t>봉의</t>
  </si>
  <si>
    <t>국화</t>
  </si>
  <si>
    <t>재백</t>
  </si>
  <si>
    <t>진휘</t>
  </si>
  <si>
    <t>후미</t>
  </si>
  <si>
    <t>옥선</t>
  </si>
  <si>
    <t>희원</t>
  </si>
  <si>
    <t>용정</t>
  </si>
  <si>
    <t>상선</t>
  </si>
  <si>
    <t>한범</t>
  </si>
  <si>
    <t>미삼</t>
  </si>
  <si>
    <t>국손</t>
  </si>
  <si>
    <t>윤광</t>
  </si>
  <si>
    <t>청득</t>
  </si>
  <si>
    <t>영규</t>
  </si>
  <si>
    <t>일천</t>
  </si>
  <si>
    <t>규룡</t>
  </si>
  <si>
    <t>영점</t>
  </si>
  <si>
    <t>사용</t>
  </si>
  <si>
    <t>동백</t>
  </si>
  <si>
    <t>오용</t>
  </si>
  <si>
    <t>대출</t>
  </si>
  <si>
    <t>화록</t>
  </si>
  <si>
    <t>한종</t>
  </si>
  <si>
    <t>상유</t>
  </si>
  <si>
    <t>희술</t>
  </si>
  <si>
    <t>용남</t>
  </si>
  <si>
    <t>천대</t>
  </si>
  <si>
    <t>계손</t>
  </si>
  <si>
    <t>무손</t>
  </si>
  <si>
    <t>명점</t>
  </si>
  <si>
    <t>재우</t>
  </si>
  <si>
    <t>석우</t>
  </si>
  <si>
    <t>유팔</t>
  </si>
  <si>
    <t>경욱</t>
  </si>
  <si>
    <t>영순</t>
  </si>
  <si>
    <t>한덕</t>
  </si>
  <si>
    <t>대룡</t>
  </si>
  <si>
    <t>영복</t>
  </si>
  <si>
    <t>달의</t>
  </si>
  <si>
    <t>사항</t>
  </si>
  <si>
    <t>이석</t>
  </si>
  <si>
    <t>복흥</t>
  </si>
  <si>
    <t>의덕</t>
  </si>
  <si>
    <t>계봉</t>
  </si>
  <si>
    <t>벽룡</t>
  </si>
  <si>
    <t>춘석</t>
  </si>
  <si>
    <t>흥국</t>
  </si>
  <si>
    <t>득악</t>
  </si>
  <si>
    <t>재봉</t>
  </si>
  <si>
    <t>련</t>
  </si>
  <si>
    <t>복삼</t>
  </si>
  <si>
    <t>덕영</t>
  </si>
  <si>
    <t>철부</t>
  </si>
  <si>
    <t>종혁</t>
  </si>
  <si>
    <t>춘의</t>
  </si>
  <si>
    <t>동근</t>
  </si>
  <si>
    <t>가미</t>
  </si>
  <si>
    <t>효일</t>
  </si>
  <si>
    <t>장화</t>
  </si>
  <si>
    <t>상진</t>
  </si>
  <si>
    <t>위청</t>
  </si>
  <si>
    <t>원재</t>
  </si>
  <si>
    <t>달룡</t>
  </si>
  <si>
    <t>몽수</t>
  </si>
  <si>
    <t>필용</t>
  </si>
  <si>
    <t>순채</t>
  </si>
  <si>
    <t>초한</t>
  </si>
  <si>
    <t>암외</t>
  </si>
  <si>
    <t>덕림</t>
  </si>
  <si>
    <t>복순</t>
  </si>
  <si>
    <t>한조</t>
  </si>
  <si>
    <t>인우</t>
  </si>
  <si>
    <t>중록</t>
  </si>
  <si>
    <t>용점</t>
  </si>
  <si>
    <t>여직</t>
  </si>
  <si>
    <t>기발</t>
  </si>
  <si>
    <t>종명</t>
  </si>
  <si>
    <t>벽련</t>
  </si>
  <si>
    <t>수계</t>
  </si>
  <si>
    <t>용진</t>
  </si>
  <si>
    <t>동빈</t>
  </si>
  <si>
    <t>동재</t>
  </si>
  <si>
    <t>성언</t>
  </si>
  <si>
    <t>선근</t>
  </si>
  <si>
    <t>명우</t>
  </si>
  <si>
    <t>우일</t>
  </si>
  <si>
    <t>운용</t>
  </si>
  <si>
    <t>수춘</t>
  </si>
  <si>
    <t>재흥</t>
  </si>
  <si>
    <t>종래</t>
  </si>
  <si>
    <t>종범</t>
  </si>
  <si>
    <t>용이</t>
  </si>
  <si>
    <t>응천</t>
  </si>
  <si>
    <t>갑손</t>
  </si>
  <si>
    <t>상백</t>
  </si>
  <si>
    <t>정석</t>
  </si>
  <si>
    <t>선중</t>
  </si>
  <si>
    <t>중빈</t>
  </si>
  <si>
    <t>사맹</t>
  </si>
  <si>
    <t>득진</t>
  </si>
  <si>
    <t>덕래</t>
  </si>
  <si>
    <t>윤환</t>
  </si>
  <si>
    <t>윤오</t>
  </si>
  <si>
    <t>명복</t>
  </si>
  <si>
    <t>덕윤</t>
  </si>
  <si>
    <t>초아</t>
  </si>
  <si>
    <t>관익</t>
  </si>
  <si>
    <t>춘근</t>
  </si>
  <si>
    <t>우채</t>
  </si>
  <si>
    <t>인복</t>
  </si>
  <si>
    <t>치일</t>
  </si>
  <si>
    <t>세춘</t>
  </si>
  <si>
    <t>재손</t>
  </si>
  <si>
    <t>대지</t>
  </si>
  <si>
    <t>청위</t>
  </si>
  <si>
    <t>벽삼</t>
  </si>
  <si>
    <t>춘봉</t>
  </si>
  <si>
    <t>일대</t>
  </si>
  <si>
    <t>성도</t>
  </si>
  <si>
    <t>기제</t>
  </si>
  <si>
    <t>수화</t>
  </si>
  <si>
    <t>대홍</t>
  </si>
  <si>
    <t>순정</t>
  </si>
  <si>
    <t>시흥</t>
  </si>
  <si>
    <t>잉복</t>
  </si>
  <si>
    <t>계인</t>
  </si>
  <si>
    <t>선우</t>
  </si>
  <si>
    <t>후채</t>
  </si>
  <si>
    <t>초순</t>
  </si>
  <si>
    <t>취영</t>
  </si>
  <si>
    <t>동철</t>
  </si>
  <si>
    <t>치경</t>
  </si>
  <si>
    <t>쾌종</t>
  </si>
  <si>
    <t>광수</t>
  </si>
  <si>
    <t>분세</t>
  </si>
  <si>
    <t>일애</t>
  </si>
  <si>
    <t>개삼</t>
  </si>
  <si>
    <t>덕재</t>
  </si>
  <si>
    <t>이정</t>
  </si>
  <si>
    <t>응형</t>
  </si>
  <si>
    <t>재형</t>
  </si>
  <si>
    <t>선손</t>
  </si>
  <si>
    <t>수찬</t>
  </si>
  <si>
    <t>성부</t>
  </si>
  <si>
    <t>동원</t>
  </si>
  <si>
    <t>을덕</t>
  </si>
  <si>
    <t>근중</t>
  </si>
  <si>
    <t>태원</t>
  </si>
  <si>
    <t>동립</t>
  </si>
  <si>
    <t>익대</t>
  </si>
  <si>
    <t>갑득</t>
  </si>
  <si>
    <t>동한</t>
  </si>
  <si>
    <t>치간</t>
  </si>
  <si>
    <t>경화</t>
  </si>
  <si>
    <t>한진</t>
  </si>
  <si>
    <t>일기</t>
  </si>
  <si>
    <t>덕원</t>
  </si>
  <si>
    <t>복성</t>
  </si>
  <si>
    <t>종욱</t>
  </si>
  <si>
    <t>동운</t>
  </si>
  <si>
    <t>필규</t>
  </si>
  <si>
    <t>희문</t>
  </si>
  <si>
    <t>성갑</t>
  </si>
  <si>
    <t>은근</t>
  </si>
  <si>
    <t>몽대</t>
  </si>
  <si>
    <t>창진</t>
  </si>
  <si>
    <t>봉서</t>
  </si>
  <si>
    <t>채룡</t>
  </si>
  <si>
    <t>충엽</t>
  </si>
  <si>
    <t>복필</t>
  </si>
  <si>
    <t>재하</t>
  </si>
  <si>
    <t>석휘</t>
  </si>
  <si>
    <t>경섭</t>
  </si>
  <si>
    <t>광점</t>
  </si>
  <si>
    <t>원하</t>
  </si>
  <si>
    <t>상팔</t>
  </si>
  <si>
    <t>을섭</t>
  </si>
  <si>
    <t>수규</t>
  </si>
  <si>
    <t>덕칠</t>
  </si>
  <si>
    <t>광신</t>
  </si>
  <si>
    <t>치영</t>
  </si>
  <si>
    <t>석찬</t>
  </si>
  <si>
    <t>덕곤</t>
  </si>
  <si>
    <t>양조</t>
  </si>
  <si>
    <t>사직</t>
  </si>
  <si>
    <t>명옥</t>
  </si>
  <si>
    <t>재민</t>
  </si>
  <si>
    <t>용세</t>
  </si>
  <si>
    <t>휘룡</t>
  </si>
  <si>
    <t>달상</t>
  </si>
  <si>
    <t>윤해</t>
  </si>
  <si>
    <t>유호</t>
  </si>
  <si>
    <t>발</t>
  </si>
  <si>
    <t>성룡</t>
  </si>
  <si>
    <t>태춘</t>
  </si>
  <si>
    <t>세안</t>
  </si>
  <si>
    <t>광태</t>
  </si>
  <si>
    <t>정화</t>
  </si>
  <si>
    <t>상초</t>
  </si>
  <si>
    <t>응극</t>
  </si>
  <si>
    <t>희신</t>
  </si>
  <si>
    <t>영섭</t>
  </si>
  <si>
    <t>우종</t>
  </si>
  <si>
    <t>미득</t>
  </si>
  <si>
    <t>한권</t>
  </si>
  <si>
    <t>귀득</t>
  </si>
  <si>
    <t>덕만</t>
  </si>
  <si>
    <t>성우</t>
  </si>
  <si>
    <t>귀재</t>
  </si>
  <si>
    <t>득서</t>
  </si>
  <si>
    <t>유상</t>
  </si>
  <si>
    <t>동규</t>
  </si>
  <si>
    <t>후득</t>
  </si>
  <si>
    <t>태혁</t>
  </si>
  <si>
    <t>탁</t>
  </si>
  <si>
    <t>덕준</t>
  </si>
  <si>
    <t>덕용</t>
  </si>
  <si>
    <t>태익</t>
  </si>
  <si>
    <t>이영</t>
  </si>
  <si>
    <t>상언</t>
  </si>
  <si>
    <t>진정</t>
  </si>
  <si>
    <t>시일</t>
  </si>
  <si>
    <t>정대</t>
  </si>
  <si>
    <t>수석</t>
  </si>
  <si>
    <t>덕손</t>
  </si>
  <si>
    <t>사일</t>
  </si>
  <si>
    <t>치한</t>
  </si>
  <si>
    <t>학권</t>
  </si>
  <si>
    <t>봉학</t>
  </si>
  <si>
    <t>우중</t>
  </si>
  <si>
    <t>경숙</t>
  </si>
  <si>
    <t>기종</t>
  </si>
  <si>
    <t>봉재</t>
  </si>
  <si>
    <t>봉돌</t>
  </si>
  <si>
    <t>성태</t>
  </si>
  <si>
    <t>광서</t>
  </si>
  <si>
    <t>흥수</t>
  </si>
  <si>
    <t>영문</t>
  </si>
  <si>
    <t>만대</t>
  </si>
  <si>
    <t>정보</t>
  </si>
  <si>
    <t>광옥</t>
  </si>
  <si>
    <t>달윤</t>
  </si>
  <si>
    <t>생부직역</t>
  </si>
  <si>
    <t>생부명</t>
  </si>
  <si>
    <t>유성</t>
  </si>
  <si>
    <t>채학</t>
  </si>
  <si>
    <t>모직역</t>
  </si>
  <si>
    <t>모명</t>
  </si>
  <si>
    <t>조직역</t>
  </si>
  <si>
    <t>무과훈련원판관</t>
  </si>
  <si>
    <t>무과행훈련원판관</t>
  </si>
  <si>
    <t>통정대부</t>
  </si>
  <si>
    <t>조명</t>
  </si>
  <si>
    <t>재기</t>
  </si>
  <si>
    <t>득휘</t>
  </si>
  <si>
    <t>두명</t>
  </si>
  <si>
    <t>춘득</t>
  </si>
  <si>
    <t>재몽</t>
  </si>
  <si>
    <t>유근</t>
  </si>
  <si>
    <t>막지</t>
  </si>
  <si>
    <t>란</t>
  </si>
  <si>
    <t>구석</t>
  </si>
  <si>
    <t>흥래</t>
  </si>
  <si>
    <t>수점</t>
  </si>
  <si>
    <t>정광</t>
  </si>
  <si>
    <t>응룡</t>
  </si>
  <si>
    <t>경</t>
  </si>
  <si>
    <t>동룡</t>
  </si>
  <si>
    <t>원석</t>
  </si>
  <si>
    <t>우동</t>
  </si>
  <si>
    <t>상룡</t>
  </si>
  <si>
    <t>사헌</t>
  </si>
  <si>
    <t>재항</t>
  </si>
  <si>
    <t>덕순</t>
  </si>
  <si>
    <t>덕구</t>
  </si>
  <si>
    <t>홍찬</t>
  </si>
  <si>
    <t>치상</t>
  </si>
  <si>
    <t>현일</t>
  </si>
  <si>
    <t>인구</t>
  </si>
  <si>
    <t>흥주</t>
  </si>
  <si>
    <t>봉조</t>
  </si>
  <si>
    <t>영세</t>
  </si>
  <si>
    <t>영효</t>
  </si>
  <si>
    <t>정악</t>
  </si>
  <si>
    <t>주해</t>
  </si>
  <si>
    <t>세빈</t>
  </si>
  <si>
    <t>재청</t>
  </si>
  <si>
    <t>용재</t>
  </si>
  <si>
    <t>지성</t>
  </si>
  <si>
    <t>흥직</t>
  </si>
  <si>
    <t>정택</t>
  </si>
  <si>
    <t>상직</t>
  </si>
  <si>
    <t>후재</t>
  </si>
  <si>
    <t>봉신</t>
  </si>
  <si>
    <t>광오</t>
  </si>
  <si>
    <t>중일</t>
  </si>
  <si>
    <t>성택</t>
  </si>
  <si>
    <t>산일</t>
  </si>
  <si>
    <t>흥삼</t>
  </si>
  <si>
    <t>기련</t>
  </si>
  <si>
    <t>종덕</t>
  </si>
  <si>
    <t>중선</t>
  </si>
  <si>
    <t>영광</t>
  </si>
  <si>
    <t>필선</t>
  </si>
  <si>
    <t>광종</t>
  </si>
  <si>
    <t>선일</t>
  </si>
  <si>
    <t>유룡</t>
  </si>
  <si>
    <t>기상</t>
  </si>
  <si>
    <t>송걸</t>
  </si>
  <si>
    <t>만수</t>
  </si>
  <si>
    <t>필방</t>
  </si>
  <si>
    <t>우춘</t>
  </si>
  <si>
    <t>하삼</t>
  </si>
  <si>
    <t>만래</t>
  </si>
  <si>
    <t>일재</t>
  </si>
  <si>
    <t>덕세</t>
  </si>
  <si>
    <t>몽기</t>
  </si>
  <si>
    <t>지필</t>
  </si>
  <si>
    <t>일량</t>
  </si>
  <si>
    <t>수갑</t>
  </si>
  <si>
    <t>재삼</t>
  </si>
  <si>
    <t>흥재</t>
  </si>
  <si>
    <t>대선</t>
  </si>
  <si>
    <t>영춘</t>
  </si>
  <si>
    <t>손이</t>
  </si>
  <si>
    <t>대근</t>
  </si>
  <si>
    <t>인만</t>
  </si>
  <si>
    <t>혁춘</t>
  </si>
  <si>
    <t>필중</t>
  </si>
  <si>
    <t>재명</t>
  </si>
  <si>
    <t>일휘</t>
  </si>
  <si>
    <t>의세</t>
  </si>
  <si>
    <t>흥종</t>
  </si>
  <si>
    <t>수영</t>
  </si>
  <si>
    <t>세복</t>
  </si>
  <si>
    <t>망문</t>
  </si>
  <si>
    <t>정호</t>
  </si>
  <si>
    <t>명재</t>
  </si>
  <si>
    <t>형운</t>
  </si>
  <si>
    <t>선삼</t>
  </si>
  <si>
    <t>광발</t>
  </si>
  <si>
    <t>재일</t>
  </si>
  <si>
    <t>선발</t>
  </si>
  <si>
    <t>기남</t>
  </si>
  <si>
    <t>태우</t>
  </si>
  <si>
    <t>세삼</t>
  </si>
  <si>
    <t>철인</t>
  </si>
  <si>
    <t>행득</t>
  </si>
  <si>
    <t>순건</t>
  </si>
  <si>
    <t>효종</t>
  </si>
  <si>
    <t>창수</t>
  </si>
  <si>
    <t>수정</t>
  </si>
  <si>
    <t>성귀</t>
  </si>
  <si>
    <t>치성</t>
  </si>
  <si>
    <t>유관</t>
  </si>
  <si>
    <t>영권</t>
  </si>
  <si>
    <t>재빈</t>
  </si>
  <si>
    <t>대정</t>
  </si>
  <si>
    <t>우문</t>
  </si>
  <si>
    <t>일무</t>
  </si>
  <si>
    <t>광문</t>
  </si>
  <si>
    <t>윤빈</t>
  </si>
  <si>
    <t>수희</t>
  </si>
  <si>
    <t>북상</t>
  </si>
  <si>
    <t>정흥</t>
  </si>
  <si>
    <t>귀정</t>
  </si>
  <si>
    <t>일태</t>
  </si>
  <si>
    <t>수벽</t>
  </si>
  <si>
    <t>성환</t>
  </si>
  <si>
    <t>신강</t>
  </si>
  <si>
    <t>원강</t>
  </si>
  <si>
    <t>가불</t>
  </si>
  <si>
    <t>준이</t>
  </si>
  <si>
    <t>오세</t>
  </si>
  <si>
    <t>윤태</t>
  </si>
  <si>
    <t>광준</t>
  </si>
  <si>
    <t>덕삼</t>
  </si>
  <si>
    <t>수주</t>
  </si>
  <si>
    <t>경선</t>
  </si>
  <si>
    <t>성손</t>
  </si>
  <si>
    <t>응원</t>
  </si>
  <si>
    <t>광원</t>
  </si>
  <si>
    <t>명윤</t>
  </si>
  <si>
    <t>광의</t>
  </si>
  <si>
    <t>덕행</t>
  </si>
  <si>
    <t>순욱</t>
  </si>
  <si>
    <t>주일</t>
  </si>
  <si>
    <t>소로</t>
  </si>
  <si>
    <t>정삼</t>
  </si>
  <si>
    <t>석내</t>
  </si>
  <si>
    <t>태양</t>
  </si>
  <si>
    <t>영재</t>
  </si>
  <si>
    <t>광만</t>
  </si>
  <si>
    <t>광윤</t>
  </si>
  <si>
    <t>아반</t>
  </si>
  <si>
    <t>원향</t>
  </si>
  <si>
    <t>계정</t>
  </si>
  <si>
    <t>구정</t>
  </si>
  <si>
    <t>운대</t>
  </si>
  <si>
    <t>동선</t>
  </si>
  <si>
    <t>운재</t>
  </si>
  <si>
    <t>주보</t>
  </si>
  <si>
    <t>순곤</t>
  </si>
  <si>
    <t>복초</t>
  </si>
  <si>
    <t>모석</t>
  </si>
  <si>
    <t>상한</t>
  </si>
  <si>
    <t>망기</t>
  </si>
  <si>
    <t>사종</t>
  </si>
  <si>
    <t>천발</t>
  </si>
  <si>
    <t>윤화</t>
  </si>
  <si>
    <t>지화</t>
  </si>
  <si>
    <t>유재</t>
  </si>
  <si>
    <t>인종</t>
  </si>
  <si>
    <t>광세</t>
  </si>
  <si>
    <t>대강</t>
  </si>
  <si>
    <t>덕내</t>
  </si>
  <si>
    <t>사흥</t>
  </si>
  <si>
    <t>해룡</t>
  </si>
  <si>
    <t>대성</t>
  </si>
  <si>
    <t>흥용</t>
  </si>
  <si>
    <t>문숙</t>
  </si>
  <si>
    <t>희재</t>
  </si>
  <si>
    <t>경홍</t>
  </si>
  <si>
    <t>영신</t>
  </si>
  <si>
    <t>봉언</t>
  </si>
  <si>
    <t>완세</t>
  </si>
  <si>
    <t>몽언</t>
  </si>
  <si>
    <t>봉갑</t>
  </si>
  <si>
    <t>동현</t>
  </si>
  <si>
    <t>태중</t>
  </si>
  <si>
    <t>승창</t>
  </si>
  <si>
    <t>좌갑</t>
  </si>
  <si>
    <t>창대</t>
  </si>
  <si>
    <t>대일</t>
  </si>
  <si>
    <t>복렬</t>
  </si>
  <si>
    <t>종원</t>
  </si>
  <si>
    <t>여적</t>
  </si>
  <si>
    <t>의천</t>
  </si>
  <si>
    <t>달준</t>
  </si>
  <si>
    <t>태재</t>
  </si>
  <si>
    <t>득채</t>
  </si>
  <si>
    <t>상정</t>
  </si>
  <si>
    <t>만순</t>
  </si>
  <si>
    <t>재광</t>
  </si>
  <si>
    <t>광욱</t>
  </si>
  <si>
    <t>득광</t>
  </si>
  <si>
    <t>한문</t>
  </si>
  <si>
    <t>원성</t>
  </si>
  <si>
    <t>경래</t>
  </si>
  <si>
    <t>광일</t>
  </si>
  <si>
    <t>선주</t>
  </si>
  <si>
    <t>여건</t>
  </si>
  <si>
    <t>도창</t>
  </si>
  <si>
    <t>희권</t>
  </si>
  <si>
    <t>동국</t>
  </si>
  <si>
    <t>사로</t>
  </si>
  <si>
    <t>위상</t>
  </si>
  <si>
    <t>백세</t>
  </si>
  <si>
    <t>일만</t>
  </si>
  <si>
    <t>무종</t>
  </si>
  <si>
    <t>달갑</t>
  </si>
  <si>
    <t>인창</t>
  </si>
  <si>
    <t>여태</t>
  </si>
  <si>
    <t>취일</t>
  </si>
  <si>
    <t>희세</t>
  </si>
  <si>
    <t>수해</t>
  </si>
  <si>
    <t>익갑</t>
  </si>
  <si>
    <t>달해</t>
  </si>
  <si>
    <t>사범</t>
  </si>
  <si>
    <t>명현</t>
  </si>
  <si>
    <t>선립</t>
  </si>
  <si>
    <t>철규</t>
  </si>
  <si>
    <t>후성</t>
  </si>
  <si>
    <t>태수</t>
  </si>
  <si>
    <t>득이</t>
  </si>
  <si>
    <t>대삼</t>
  </si>
  <si>
    <t>명지</t>
  </si>
  <si>
    <t>해영</t>
  </si>
  <si>
    <t>백채</t>
  </si>
  <si>
    <t>지휘</t>
  </si>
  <si>
    <t>원도</t>
  </si>
  <si>
    <t>상덕</t>
  </si>
  <si>
    <t>덕귀</t>
  </si>
  <si>
    <t>용문</t>
  </si>
  <si>
    <t>학인</t>
  </si>
  <si>
    <t>상욱</t>
  </si>
  <si>
    <t>정범</t>
  </si>
  <si>
    <t>수권</t>
  </si>
  <si>
    <t>창운</t>
  </si>
  <si>
    <t>명창</t>
  </si>
  <si>
    <t>필화</t>
  </si>
  <si>
    <t>춘세</t>
  </si>
  <si>
    <t>극두</t>
  </si>
  <si>
    <t>만백</t>
  </si>
  <si>
    <t>서봉</t>
  </si>
  <si>
    <t>일황</t>
  </si>
  <si>
    <t>광언</t>
  </si>
  <si>
    <t>석진</t>
  </si>
  <si>
    <t>홍술</t>
  </si>
  <si>
    <t>사문</t>
  </si>
  <si>
    <t>시택</t>
  </si>
  <si>
    <t>수근</t>
  </si>
  <si>
    <t>채규</t>
  </si>
  <si>
    <t>수익</t>
  </si>
  <si>
    <t>종대</t>
  </si>
  <si>
    <t>재학</t>
  </si>
  <si>
    <t>영진</t>
  </si>
  <si>
    <t>수임</t>
  </si>
  <si>
    <t>재언</t>
  </si>
  <si>
    <t>만섭</t>
  </si>
  <si>
    <t>수삼</t>
  </si>
  <si>
    <t>진흠</t>
  </si>
  <si>
    <t>계흥</t>
  </si>
  <si>
    <t>사언</t>
  </si>
  <si>
    <t>정인</t>
  </si>
  <si>
    <t>일화</t>
  </si>
  <si>
    <t>창권</t>
  </si>
  <si>
    <t>채석</t>
  </si>
  <si>
    <t>규영</t>
  </si>
  <si>
    <t>원흥</t>
  </si>
  <si>
    <t>천근</t>
  </si>
  <si>
    <t>흥창</t>
  </si>
  <si>
    <t>명수</t>
  </si>
  <si>
    <t>한성</t>
  </si>
  <si>
    <t>인덕</t>
  </si>
  <si>
    <t>사주</t>
  </si>
  <si>
    <t>학민</t>
  </si>
  <si>
    <t>익상</t>
  </si>
  <si>
    <t>석경</t>
  </si>
  <si>
    <t>순태</t>
  </si>
  <si>
    <t>여삼</t>
  </si>
  <si>
    <t>후삼</t>
  </si>
  <si>
    <t>홍</t>
  </si>
  <si>
    <t>문태</t>
  </si>
  <si>
    <t>정득</t>
  </si>
  <si>
    <t>홍태</t>
  </si>
  <si>
    <t>문엽</t>
  </si>
  <si>
    <t>구보</t>
  </si>
  <si>
    <t>시삼</t>
  </si>
  <si>
    <t>학종</t>
  </si>
  <si>
    <t>봉삼</t>
  </si>
  <si>
    <t>성치</t>
  </si>
  <si>
    <t>성서</t>
  </si>
  <si>
    <t>이걸</t>
  </si>
  <si>
    <t>상오</t>
  </si>
  <si>
    <t>성길</t>
  </si>
  <si>
    <t>덕복</t>
  </si>
  <si>
    <t>오선</t>
  </si>
  <si>
    <t>한세</t>
  </si>
  <si>
    <t>세동</t>
  </si>
  <si>
    <t>정곤</t>
  </si>
  <si>
    <t>경룡</t>
  </si>
  <si>
    <t>응서</t>
  </si>
  <si>
    <t>화서</t>
  </si>
  <si>
    <t>순도</t>
  </si>
  <si>
    <t>증조직역</t>
  </si>
  <si>
    <t>정헌대부</t>
  </si>
  <si>
    <t>절충장군첨지중추부사</t>
  </si>
  <si>
    <t>절충장군</t>
  </si>
  <si>
    <t>강화참봉</t>
  </si>
  <si>
    <t>통훈대부행비인현감겸홍주진관병마절제도위</t>
  </si>
  <si>
    <t>증공조참의</t>
  </si>
  <si>
    <t>증조명</t>
  </si>
  <si>
    <t>원일</t>
  </si>
  <si>
    <t>계현</t>
  </si>
  <si>
    <t>중찬</t>
  </si>
  <si>
    <t>인발</t>
  </si>
  <si>
    <t>달하</t>
  </si>
  <si>
    <t>창걸</t>
  </si>
  <si>
    <t>치곤</t>
  </si>
  <si>
    <t>현신</t>
  </si>
  <si>
    <t>성장</t>
  </si>
  <si>
    <t>상채</t>
  </si>
  <si>
    <t>득복</t>
  </si>
  <si>
    <t>득춘</t>
  </si>
  <si>
    <t>봉철</t>
  </si>
  <si>
    <t>우경</t>
  </si>
  <si>
    <t>청수</t>
  </si>
  <si>
    <t>석오</t>
  </si>
  <si>
    <t>경수</t>
  </si>
  <si>
    <t>주한</t>
  </si>
  <si>
    <t>규운</t>
  </si>
  <si>
    <t>선기</t>
  </si>
  <si>
    <t>종석</t>
  </si>
  <si>
    <t>사순</t>
  </si>
  <si>
    <t>빈</t>
  </si>
  <si>
    <t>진기</t>
  </si>
  <si>
    <t>만재</t>
  </si>
  <si>
    <t>세태</t>
  </si>
  <si>
    <t>동세</t>
  </si>
  <si>
    <t>영만</t>
  </si>
  <si>
    <t>서일</t>
  </si>
  <si>
    <t>시휘</t>
  </si>
  <si>
    <t>전룡</t>
  </si>
  <si>
    <t>정영</t>
  </si>
  <si>
    <t>내응</t>
  </si>
  <si>
    <t>후장</t>
  </si>
  <si>
    <t>수태</t>
  </si>
  <si>
    <t>동수</t>
  </si>
  <si>
    <t>린</t>
  </si>
  <si>
    <t>진백</t>
  </si>
  <si>
    <t>성국</t>
  </si>
  <si>
    <t>만춘</t>
  </si>
  <si>
    <t>명석</t>
  </si>
  <si>
    <t>명중</t>
  </si>
  <si>
    <t>영철</t>
  </si>
  <si>
    <t>기덕</t>
  </si>
  <si>
    <t>계석</t>
  </si>
  <si>
    <t>재곤</t>
  </si>
  <si>
    <t>원형</t>
  </si>
  <si>
    <t>일중</t>
  </si>
  <si>
    <t>재홍</t>
  </si>
  <si>
    <t>후강</t>
  </si>
  <si>
    <t>진옥</t>
  </si>
  <si>
    <t>순한</t>
  </si>
  <si>
    <t>계백</t>
  </si>
  <si>
    <t>천일</t>
  </si>
  <si>
    <t>시화</t>
  </si>
  <si>
    <t>종만</t>
  </si>
  <si>
    <t>효달</t>
  </si>
  <si>
    <t>동채</t>
  </si>
  <si>
    <t>한민</t>
  </si>
  <si>
    <t>화익</t>
  </si>
  <si>
    <t>언백</t>
  </si>
  <si>
    <t>응발</t>
  </si>
  <si>
    <t>광하</t>
  </si>
  <si>
    <t>극혼</t>
  </si>
  <si>
    <t>삼옥</t>
  </si>
  <si>
    <t>여경</t>
  </si>
  <si>
    <t>국재</t>
  </si>
  <si>
    <t>경태</t>
  </si>
  <si>
    <t>구련</t>
  </si>
  <si>
    <t>필련</t>
  </si>
  <si>
    <t>발인</t>
  </si>
  <si>
    <t>천삼</t>
  </si>
  <si>
    <t>몽치</t>
  </si>
  <si>
    <t>기성</t>
  </si>
  <si>
    <t>광로</t>
  </si>
  <si>
    <t>무초</t>
  </si>
  <si>
    <t>부훈</t>
  </si>
  <si>
    <t>우익</t>
  </si>
  <si>
    <t>동보</t>
  </si>
  <si>
    <t>효</t>
  </si>
  <si>
    <t>화석</t>
  </si>
  <si>
    <t>몽산</t>
  </si>
  <si>
    <t>희규</t>
  </si>
  <si>
    <t>수장</t>
  </si>
  <si>
    <t>귀발</t>
  </si>
  <si>
    <t>초경</t>
  </si>
  <si>
    <t>재준</t>
  </si>
  <si>
    <t>유임</t>
  </si>
  <si>
    <t>광득</t>
  </si>
  <si>
    <t>쾌순</t>
  </si>
  <si>
    <t>화태</t>
  </si>
  <si>
    <t>칠현</t>
  </si>
  <si>
    <t>성립</t>
  </si>
  <si>
    <t>광견</t>
  </si>
  <si>
    <t>태화</t>
  </si>
  <si>
    <t>화중</t>
  </si>
  <si>
    <t>종권</t>
  </si>
  <si>
    <t>초삼</t>
  </si>
  <si>
    <t>광벽</t>
  </si>
  <si>
    <t>태명</t>
  </si>
  <si>
    <t>백근</t>
  </si>
  <si>
    <t>덕의</t>
  </si>
  <si>
    <t>윤국</t>
  </si>
  <si>
    <t>증호</t>
  </si>
  <si>
    <t>윤문</t>
  </si>
  <si>
    <t>득곤</t>
  </si>
  <si>
    <t>여규</t>
  </si>
  <si>
    <t>두추</t>
  </si>
  <si>
    <t>재성</t>
  </si>
  <si>
    <t>할이</t>
  </si>
  <si>
    <t>창세</t>
  </si>
  <si>
    <t>순항</t>
  </si>
  <si>
    <t>재여</t>
  </si>
  <si>
    <t>문대</t>
  </si>
  <si>
    <t>효기</t>
  </si>
  <si>
    <t>시관</t>
  </si>
  <si>
    <t>수첨</t>
  </si>
  <si>
    <t>원태</t>
  </si>
  <si>
    <t>세우</t>
  </si>
  <si>
    <t>이갑</t>
  </si>
  <si>
    <t>수필</t>
  </si>
  <si>
    <t>만추</t>
  </si>
  <si>
    <t>수발</t>
  </si>
  <si>
    <t>일부</t>
  </si>
  <si>
    <t>일백</t>
  </si>
  <si>
    <t>성행</t>
  </si>
  <si>
    <t>만갑</t>
  </si>
  <si>
    <t>흥명</t>
  </si>
  <si>
    <t>재정</t>
  </si>
  <si>
    <t>춘용</t>
  </si>
  <si>
    <t>맹석</t>
  </si>
  <si>
    <t>순만</t>
  </si>
  <si>
    <t>월손</t>
  </si>
  <si>
    <t>회득</t>
  </si>
  <si>
    <t>탁지</t>
  </si>
  <si>
    <t>원진</t>
  </si>
  <si>
    <t>익화</t>
  </si>
  <si>
    <t>주관</t>
  </si>
  <si>
    <t>시형</t>
  </si>
  <si>
    <t>태석</t>
  </si>
  <si>
    <t>덕태</t>
  </si>
  <si>
    <t>덕희</t>
  </si>
  <si>
    <t>승화</t>
  </si>
  <si>
    <t>일이</t>
  </si>
  <si>
    <t>귀태</t>
  </si>
  <si>
    <t>윤의</t>
  </si>
  <si>
    <t>태기</t>
  </si>
  <si>
    <t>익성</t>
  </si>
  <si>
    <t>재순</t>
  </si>
  <si>
    <t>해윤</t>
  </si>
  <si>
    <t>유신</t>
  </si>
  <si>
    <t>기화</t>
  </si>
  <si>
    <t>삼득</t>
  </si>
  <si>
    <t>기항</t>
  </si>
  <si>
    <t>여주</t>
  </si>
  <si>
    <t>광재</t>
  </si>
  <si>
    <t>여중</t>
  </si>
  <si>
    <t>산백</t>
  </si>
  <si>
    <t>채숙</t>
  </si>
  <si>
    <t>시덕</t>
  </si>
  <si>
    <t>선</t>
  </si>
  <si>
    <t>경우</t>
  </si>
  <si>
    <t>상원</t>
  </si>
  <si>
    <t>달득</t>
  </si>
  <si>
    <t>달욱</t>
  </si>
  <si>
    <t>달화</t>
  </si>
  <si>
    <t>맹월</t>
  </si>
  <si>
    <t>인보</t>
  </si>
  <si>
    <t>태전</t>
  </si>
  <si>
    <t>순화</t>
  </si>
  <si>
    <t>선욱</t>
  </si>
  <si>
    <t>석취</t>
  </si>
  <si>
    <t>돌석</t>
  </si>
  <si>
    <t>철준</t>
  </si>
  <si>
    <t>담성</t>
  </si>
  <si>
    <t>원망</t>
  </si>
  <si>
    <t>만선</t>
  </si>
  <si>
    <t>광증</t>
  </si>
  <si>
    <t>석종</t>
  </si>
  <si>
    <t>이길</t>
  </si>
  <si>
    <t>일철</t>
  </si>
  <si>
    <t>계기</t>
  </si>
  <si>
    <t>득장</t>
  </si>
  <si>
    <t>경현</t>
  </si>
  <si>
    <t>응성</t>
  </si>
  <si>
    <t>화천</t>
  </si>
  <si>
    <t>부업</t>
  </si>
  <si>
    <t>천석</t>
  </si>
  <si>
    <t>인귀</t>
  </si>
  <si>
    <t>석보</t>
  </si>
  <si>
    <t>진호</t>
  </si>
  <si>
    <t>자선</t>
  </si>
  <si>
    <t>신원</t>
  </si>
  <si>
    <t>두석</t>
  </si>
  <si>
    <t>경천</t>
  </si>
  <si>
    <t>수성</t>
  </si>
  <si>
    <t>도상</t>
  </si>
  <si>
    <t>백림</t>
  </si>
  <si>
    <t>유수</t>
  </si>
  <si>
    <t>동의</t>
  </si>
  <si>
    <t>광중</t>
  </si>
  <si>
    <t>태준</t>
  </si>
  <si>
    <t>경억</t>
  </si>
  <si>
    <t>창징</t>
  </si>
  <si>
    <t>성춘</t>
  </si>
  <si>
    <t>운적</t>
  </si>
  <si>
    <t>진경</t>
  </si>
  <si>
    <t>한철</t>
  </si>
  <si>
    <t>인후</t>
  </si>
  <si>
    <t>한인</t>
  </si>
  <si>
    <t>자화</t>
  </si>
  <si>
    <t>세희</t>
  </si>
  <si>
    <t>필성</t>
  </si>
  <si>
    <t>종강</t>
  </si>
  <si>
    <t>갑생</t>
  </si>
  <si>
    <t>성흥</t>
  </si>
  <si>
    <t>덕필</t>
  </si>
  <si>
    <t>진규</t>
  </si>
  <si>
    <t>헌천</t>
  </si>
  <si>
    <t>경관</t>
  </si>
  <si>
    <t>하진</t>
  </si>
  <si>
    <t>정재</t>
  </si>
  <si>
    <t>도채</t>
  </si>
  <si>
    <t>백삼</t>
  </si>
  <si>
    <t>서한</t>
  </si>
  <si>
    <t>명준</t>
  </si>
  <si>
    <t>성렬</t>
  </si>
  <si>
    <t>후선</t>
  </si>
  <si>
    <t>후명</t>
  </si>
  <si>
    <t>하청</t>
  </si>
  <si>
    <t>선재</t>
  </si>
  <si>
    <t>흥록</t>
  </si>
  <si>
    <t>대신</t>
  </si>
  <si>
    <t>평</t>
  </si>
  <si>
    <t>문오</t>
  </si>
  <si>
    <t>청일</t>
  </si>
  <si>
    <t>중봉</t>
  </si>
  <si>
    <t>수총</t>
  </si>
  <si>
    <t>태홍</t>
  </si>
  <si>
    <t>후광</t>
  </si>
  <si>
    <t>창경</t>
  </si>
  <si>
    <t>귀덕</t>
  </si>
  <si>
    <t>하조</t>
  </si>
  <si>
    <t>재점</t>
  </si>
  <si>
    <t>세손</t>
  </si>
  <si>
    <t>인오</t>
  </si>
  <si>
    <t>덕추</t>
  </si>
  <si>
    <t>재태</t>
  </si>
  <si>
    <t>광협</t>
  </si>
  <si>
    <t>외조직역</t>
  </si>
  <si>
    <t>훈련원주부</t>
  </si>
  <si>
    <t>안일호장</t>
  </si>
  <si>
    <t>역</t>
  </si>
  <si>
    <t>외조명</t>
  </si>
  <si>
    <t>박정목</t>
  </si>
  <si>
    <t>권사신</t>
  </si>
  <si>
    <t>장성한</t>
  </si>
  <si>
    <t>최동선</t>
  </si>
  <si>
    <t>조광렬</t>
  </si>
  <si>
    <t>천일우</t>
  </si>
  <si>
    <t>정동석</t>
  </si>
  <si>
    <t>박우춘</t>
  </si>
  <si>
    <t>최석준</t>
  </si>
  <si>
    <t>손적동</t>
  </si>
  <si>
    <t>전덕신</t>
  </si>
  <si>
    <t>장빈</t>
  </si>
  <si>
    <t>우석방</t>
  </si>
  <si>
    <t>조계철</t>
  </si>
  <si>
    <t>박규혁</t>
  </si>
  <si>
    <t>배순배</t>
  </si>
  <si>
    <t>서우성</t>
  </si>
  <si>
    <t>황시채</t>
  </si>
  <si>
    <t>변세춘</t>
  </si>
  <si>
    <t>박춘득</t>
  </si>
  <si>
    <t>안득중</t>
  </si>
  <si>
    <t>구장한</t>
  </si>
  <si>
    <t>박사헌</t>
  </si>
  <si>
    <t>박문조</t>
  </si>
  <si>
    <t>도진만</t>
  </si>
  <si>
    <t>손여장</t>
  </si>
  <si>
    <t>전창대</t>
  </si>
  <si>
    <t>전석곤</t>
  </si>
  <si>
    <t>최운서</t>
  </si>
  <si>
    <t>최학신</t>
  </si>
  <si>
    <t>박사철</t>
  </si>
  <si>
    <t>손사원</t>
  </si>
  <si>
    <t>오재흥</t>
  </si>
  <si>
    <t>박지원</t>
  </si>
  <si>
    <t>박원창</t>
  </si>
  <si>
    <t>박한걸</t>
  </si>
  <si>
    <t>장영광</t>
  </si>
  <si>
    <t>최학규</t>
  </si>
  <si>
    <t>박수원</t>
  </si>
  <si>
    <t>최유신</t>
  </si>
  <si>
    <t>박일봉</t>
  </si>
  <si>
    <t>박봉세</t>
  </si>
  <si>
    <t>박시화</t>
  </si>
  <si>
    <t>정봉룡</t>
  </si>
  <si>
    <t>조동선</t>
  </si>
  <si>
    <t>박성도</t>
  </si>
  <si>
    <t>최태봉</t>
  </si>
  <si>
    <t>윤상은</t>
  </si>
  <si>
    <t>정세규</t>
  </si>
  <si>
    <t>석동철</t>
  </si>
  <si>
    <t>정유권</t>
  </si>
  <si>
    <t>배몽대</t>
  </si>
  <si>
    <t>남진정</t>
  </si>
  <si>
    <t>최치강</t>
  </si>
  <si>
    <t>허룡의</t>
  </si>
  <si>
    <t>전익동</t>
  </si>
  <si>
    <t>최후갑</t>
  </si>
  <si>
    <t>조진기</t>
  </si>
  <si>
    <t>변윤채</t>
  </si>
  <si>
    <t>최명삼</t>
  </si>
  <si>
    <t>조세명</t>
  </si>
  <si>
    <t>최흥복</t>
  </si>
  <si>
    <t>서한징</t>
  </si>
  <si>
    <t>공인찬</t>
  </si>
  <si>
    <t>손규태</t>
  </si>
  <si>
    <t>서원일</t>
  </si>
  <si>
    <t>박성주</t>
  </si>
  <si>
    <t>정성중</t>
  </si>
  <si>
    <t>정개성</t>
  </si>
  <si>
    <t>박봉기</t>
  </si>
  <si>
    <t>고필방</t>
  </si>
  <si>
    <t>박기현</t>
  </si>
  <si>
    <t>박치만</t>
  </si>
  <si>
    <t>원대성</t>
  </si>
  <si>
    <t>장동석</t>
  </si>
  <si>
    <t>최봉영</t>
  </si>
  <si>
    <t>박춘근</t>
  </si>
  <si>
    <t>남성철</t>
  </si>
  <si>
    <t>강선기</t>
  </si>
  <si>
    <t>조기영</t>
  </si>
  <si>
    <t>최재일</t>
  </si>
  <si>
    <t>정계초</t>
  </si>
  <si>
    <t>배재원</t>
  </si>
  <si>
    <t>고운기</t>
  </si>
  <si>
    <t>차성진</t>
  </si>
  <si>
    <t>정기룡</t>
  </si>
  <si>
    <t>정상우</t>
  </si>
  <si>
    <t>조해선</t>
  </si>
  <si>
    <t>정시식</t>
  </si>
  <si>
    <t>조세직</t>
  </si>
  <si>
    <t>박문대</t>
  </si>
  <si>
    <t>배득강</t>
  </si>
  <si>
    <t>장계한</t>
  </si>
  <si>
    <t>박춘일</t>
  </si>
  <si>
    <t>박춘성</t>
  </si>
  <si>
    <t>박인욱</t>
  </si>
  <si>
    <t>정명재</t>
  </si>
  <si>
    <t>박해상</t>
  </si>
  <si>
    <t>박복삼</t>
  </si>
  <si>
    <t>변득보</t>
  </si>
  <si>
    <t>홍치운</t>
  </si>
  <si>
    <t>최몽득</t>
  </si>
  <si>
    <t>박춘화</t>
  </si>
  <si>
    <t>윤귀재</t>
  </si>
  <si>
    <t>최기곤</t>
  </si>
  <si>
    <t>허대행</t>
  </si>
  <si>
    <t>박복세</t>
  </si>
  <si>
    <t>조만업</t>
  </si>
  <si>
    <t>박해남</t>
  </si>
  <si>
    <t>최진유</t>
  </si>
  <si>
    <t>정창신</t>
  </si>
  <si>
    <t>하동석</t>
  </si>
  <si>
    <t>박만춘</t>
  </si>
  <si>
    <t>권응천</t>
  </si>
  <si>
    <t>엄세익</t>
  </si>
  <si>
    <t>손성래</t>
  </si>
  <si>
    <t>최상진</t>
  </si>
  <si>
    <t>박만대</t>
  </si>
  <si>
    <t>서명복</t>
  </si>
  <si>
    <t>백송원</t>
  </si>
  <si>
    <t>박원길</t>
  </si>
  <si>
    <t>박도겸</t>
  </si>
  <si>
    <t>박귀정</t>
  </si>
  <si>
    <t>장돌이</t>
  </si>
  <si>
    <t>윤명철</t>
  </si>
  <si>
    <t>장여적</t>
  </si>
  <si>
    <t>박유상</t>
  </si>
  <si>
    <t>변복용</t>
  </si>
  <si>
    <t>정자장</t>
  </si>
  <si>
    <t>박춘문</t>
  </si>
  <si>
    <t>박치상</t>
  </si>
  <si>
    <t>장순배</t>
  </si>
  <si>
    <t>장순대</t>
  </si>
  <si>
    <t>신원성</t>
  </si>
  <si>
    <t>성대흥</t>
  </si>
  <si>
    <t>조서명</t>
  </si>
  <si>
    <t>곽현급</t>
  </si>
  <si>
    <t>박해중</t>
  </si>
  <si>
    <t>박동영</t>
  </si>
  <si>
    <t>장천일</t>
  </si>
  <si>
    <t>박봉춘</t>
  </si>
  <si>
    <t>박치화</t>
  </si>
  <si>
    <t>박영화</t>
  </si>
  <si>
    <t>강복남</t>
  </si>
  <si>
    <t>박인상</t>
  </si>
  <si>
    <t>서진성</t>
  </si>
  <si>
    <t>박영복</t>
  </si>
  <si>
    <t>강전우</t>
  </si>
  <si>
    <t>백세발</t>
  </si>
  <si>
    <t>배응주</t>
  </si>
  <si>
    <t>성치화</t>
  </si>
  <si>
    <t>하성황</t>
  </si>
  <si>
    <t>최수찬</t>
  </si>
  <si>
    <t>배흥수</t>
  </si>
  <si>
    <t>최춘발</t>
  </si>
  <si>
    <t>박환직</t>
  </si>
  <si>
    <t>손유신</t>
  </si>
  <si>
    <t>최유천</t>
  </si>
  <si>
    <t>강유문</t>
  </si>
  <si>
    <t>박성순</t>
  </si>
  <si>
    <t>신익갑</t>
  </si>
  <si>
    <t>곽자종</t>
  </si>
  <si>
    <t>서달욱</t>
  </si>
  <si>
    <t>정우문</t>
  </si>
  <si>
    <t>변계원</t>
  </si>
  <si>
    <t>변중채</t>
  </si>
  <si>
    <t>변중빈</t>
  </si>
  <si>
    <t>서종철</t>
  </si>
  <si>
    <t>배천석</t>
  </si>
  <si>
    <t>정응필</t>
  </si>
  <si>
    <t>정월삼</t>
  </si>
  <si>
    <t>정광돌</t>
  </si>
  <si>
    <t>정인발</t>
  </si>
  <si>
    <t>박광태</t>
  </si>
  <si>
    <t>박만수</t>
  </si>
  <si>
    <t>배천성</t>
  </si>
  <si>
    <t>권치욱</t>
  </si>
  <si>
    <t>서달원</t>
  </si>
  <si>
    <t>황영백</t>
  </si>
  <si>
    <t>윤영화</t>
  </si>
  <si>
    <t>안평국</t>
  </si>
  <si>
    <t>정성익</t>
  </si>
  <si>
    <t>오태흥</t>
  </si>
  <si>
    <t>하복성</t>
  </si>
  <si>
    <t>장순태</t>
  </si>
  <si>
    <t>차천주</t>
  </si>
  <si>
    <t>서이록</t>
  </si>
  <si>
    <t>서종오</t>
  </si>
  <si>
    <t>장용채</t>
  </si>
  <si>
    <t>곽대정</t>
  </si>
  <si>
    <t>정창수</t>
  </si>
  <si>
    <t>박수만</t>
  </si>
  <si>
    <t>곽이갑</t>
  </si>
  <si>
    <t>정성희</t>
  </si>
  <si>
    <t>정희재</t>
  </si>
  <si>
    <t>배성우</t>
  </si>
  <si>
    <t>박광중</t>
  </si>
  <si>
    <t>변만석</t>
  </si>
  <si>
    <t>박춘석</t>
  </si>
  <si>
    <t>백춘찬</t>
  </si>
  <si>
    <t>박춘세</t>
  </si>
  <si>
    <t>성효문</t>
  </si>
  <si>
    <t>박세창</t>
  </si>
  <si>
    <t>장동한</t>
  </si>
  <si>
    <t>박춘백</t>
  </si>
  <si>
    <t>윤정득</t>
  </si>
  <si>
    <t>박성윤</t>
  </si>
  <si>
    <t>박영근</t>
  </si>
  <si>
    <t>변춘복</t>
  </si>
  <si>
    <t>박재영</t>
  </si>
  <si>
    <t>최장우</t>
  </si>
  <si>
    <t>박중화</t>
  </si>
  <si>
    <t>백두광</t>
  </si>
  <si>
    <t>황국</t>
  </si>
  <si>
    <t>문광주</t>
  </si>
  <si>
    <t>정안경</t>
  </si>
  <si>
    <t>박일갑</t>
  </si>
  <si>
    <t>박기신</t>
  </si>
  <si>
    <t>강상첨</t>
  </si>
  <si>
    <t>천재휘</t>
  </si>
  <si>
    <t>곽경언</t>
  </si>
  <si>
    <t>최귀재</t>
  </si>
  <si>
    <t>하윤택</t>
  </si>
  <si>
    <t>정한평</t>
  </si>
  <si>
    <t>황일천</t>
  </si>
  <si>
    <t>장경섭</t>
  </si>
  <si>
    <t>천직록</t>
  </si>
  <si>
    <t>정만구</t>
  </si>
  <si>
    <t>박기충</t>
  </si>
  <si>
    <t>홍도진</t>
  </si>
  <si>
    <t>정대검</t>
  </si>
  <si>
    <t>박인성</t>
  </si>
  <si>
    <t>하창효</t>
  </si>
  <si>
    <t>황기석</t>
  </si>
  <si>
    <t>강시영</t>
  </si>
  <si>
    <t>문경숙</t>
  </si>
  <si>
    <t>변상초</t>
  </si>
  <si>
    <t>양봉명</t>
  </si>
  <si>
    <t>송우춘</t>
  </si>
  <si>
    <t>박경수</t>
  </si>
  <si>
    <t>박송인</t>
  </si>
  <si>
    <t>곽재익</t>
  </si>
  <si>
    <t>배성후</t>
  </si>
  <si>
    <t>차익빈</t>
  </si>
  <si>
    <t>윤성태</t>
  </si>
  <si>
    <t>서윤옥</t>
  </si>
  <si>
    <t>최오덕</t>
  </si>
  <si>
    <t>황춘득</t>
  </si>
  <si>
    <t>권응형</t>
  </si>
  <si>
    <t>최학민</t>
  </si>
  <si>
    <t>서유혁</t>
  </si>
  <si>
    <t>오문득</t>
  </si>
  <si>
    <t>변학윤</t>
  </si>
  <si>
    <t>박성태</t>
  </si>
  <si>
    <t>최영원</t>
  </si>
  <si>
    <t>박두춘</t>
  </si>
  <si>
    <t>강무상</t>
  </si>
  <si>
    <t>석만보</t>
  </si>
  <si>
    <t>박우신</t>
  </si>
  <si>
    <t>장상발</t>
  </si>
  <si>
    <t>장만수</t>
  </si>
  <si>
    <t>마용수</t>
  </si>
  <si>
    <t>서일렬</t>
  </si>
  <si>
    <t>윤광욱</t>
  </si>
  <si>
    <t>차운종</t>
  </si>
  <si>
    <t>정봉재</t>
  </si>
  <si>
    <t>장맹갑</t>
  </si>
  <si>
    <t>박영백</t>
  </si>
  <si>
    <t>강오갑</t>
  </si>
  <si>
    <t>하경해</t>
  </si>
  <si>
    <t>전이찬</t>
  </si>
  <si>
    <t>외본</t>
  </si>
  <si>
    <t>덕산</t>
  </si>
  <si>
    <t>옥천</t>
  </si>
  <si>
    <t>강진</t>
  </si>
  <si>
    <t>곡부</t>
  </si>
  <si>
    <t>달성</t>
  </si>
  <si>
    <t>원주</t>
  </si>
  <si>
    <t>오천</t>
  </si>
  <si>
    <t>남양</t>
  </si>
  <si>
    <t>풍천</t>
  </si>
  <si>
    <t>완</t>
  </si>
  <si>
    <t>언양</t>
  </si>
  <si>
    <t>영천</t>
  </si>
  <si>
    <t>신천</t>
  </si>
  <si>
    <t>화산</t>
  </si>
  <si>
    <t>부림</t>
  </si>
  <si>
    <t>회덕</t>
  </si>
  <si>
    <t>청송</t>
  </si>
  <si>
    <t>年度</t>
    <phoneticPr fontId="1" type="noConversion"/>
  </si>
  <si>
    <t>面名</t>
    <phoneticPr fontId="1" type="noConversion"/>
  </si>
  <si>
    <t>면명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</si>
  <si>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</si>
  <si>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</si>
  <si>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</si>
  <si>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X贊</t>
  </si>
  <si>
    <t>X찬</t>
  </si>
  <si>
    <t>松西里</t>
  </si>
  <si>
    <t>松西里</t>
    <phoneticPr fontId="1" type="noConversion"/>
  </si>
  <si>
    <t>송서리</t>
  </si>
  <si>
    <t>송서리</t>
    <phoneticPr fontId="1" type="noConversion"/>
  </si>
  <si>
    <t>角縣內面</t>
    <phoneticPr fontId="1" type="noConversion"/>
  </si>
  <si>
    <t>각현내면</t>
    <phoneticPr fontId="1" type="noConversion"/>
  </si>
  <si>
    <t>김덕문</t>
  </si>
  <si>
    <t>김선이</t>
  </si>
  <si>
    <t>김성민</t>
  </si>
  <si>
    <t>김순천</t>
  </si>
  <si>
    <t>김억년</t>
  </si>
  <si>
    <t>김일종</t>
  </si>
  <si>
    <t>김정손</t>
  </si>
  <si>
    <t>김철석</t>
  </si>
  <si>
    <t>노연심</t>
    <phoneticPr fontId="1" type="noConversion"/>
  </si>
  <si>
    <t>노연작</t>
    <phoneticPr fontId="1" type="noConversion"/>
  </si>
  <si>
    <t>노연작</t>
    <phoneticPr fontId="1" type="noConversion"/>
  </si>
  <si>
    <t>양개이</t>
  </si>
  <si>
    <t>양개이</t>
    <phoneticPr fontId="1" type="noConversion"/>
  </si>
  <si>
    <t>이용업</t>
  </si>
  <si>
    <t>이용업</t>
    <phoneticPr fontId="1" type="noConversion"/>
  </si>
  <si>
    <t>역리김인우고대자</t>
    <phoneticPr fontId="1" type="noConversion"/>
  </si>
  <si>
    <t>驛吏金仁禹故代子</t>
    <phoneticPr fontId="1" type="noConversion"/>
  </si>
  <si>
    <t>김</t>
  </si>
  <si>
    <t>김</t>
    <phoneticPr fontId="1" type="noConversion"/>
  </si>
  <si>
    <t>역리이진휘고대자</t>
    <phoneticPr fontId="1" type="noConversion"/>
  </si>
  <si>
    <t>驛吏李震輝故代子</t>
    <phoneticPr fontId="1" type="noConversion"/>
  </si>
  <si>
    <t>이</t>
  </si>
  <si>
    <t>이</t>
    <phoneticPr fontId="1" type="noConversion"/>
  </si>
  <si>
    <t>驛吏卞碧連故代子</t>
    <phoneticPr fontId="1" type="noConversion"/>
  </si>
  <si>
    <t>변</t>
    <phoneticPr fontId="1" type="noConversion"/>
  </si>
  <si>
    <t>변</t>
    <phoneticPr fontId="1" type="noConversion"/>
  </si>
  <si>
    <t>변</t>
    <phoneticPr fontId="1" type="noConversion"/>
  </si>
  <si>
    <t>변</t>
    <phoneticPr fontId="1" type="noConversion"/>
  </si>
  <si>
    <t>驛吏吳學朱故代子</t>
    <phoneticPr fontId="1" type="noConversion"/>
  </si>
  <si>
    <t>오</t>
    <phoneticPr fontId="1" type="noConversion"/>
  </si>
  <si>
    <t>유학이순덕고대자</t>
  </si>
  <si>
    <t>유학이지준고대처</t>
  </si>
  <si>
    <t>유학이천윤고대처</t>
  </si>
  <si>
    <t>유학이학선고대자</t>
  </si>
  <si>
    <t>유학이난준고대처</t>
    <phoneticPr fontId="1" type="noConversion"/>
  </si>
  <si>
    <t>幼學李舜德故代子</t>
    <phoneticPr fontId="1" type="noConversion"/>
  </si>
  <si>
    <t>이</t>
    <phoneticPr fontId="1" type="noConversion"/>
  </si>
  <si>
    <t>김</t>
    <phoneticPr fontId="1" type="noConversion"/>
  </si>
  <si>
    <t>이</t>
    <phoneticPr fontId="1" type="noConversion"/>
  </si>
  <si>
    <t>幼學朴致鱗故代子</t>
    <phoneticPr fontId="1" type="noConversion"/>
  </si>
  <si>
    <t>박</t>
    <phoneticPr fontId="1" type="noConversion"/>
  </si>
  <si>
    <t>幼學張德坤故代子</t>
    <phoneticPr fontId="1" type="noConversion"/>
  </si>
  <si>
    <t>장</t>
    <phoneticPr fontId="1" type="noConversion"/>
  </si>
  <si>
    <t>幼學崔守贊故代子</t>
    <phoneticPr fontId="1" type="noConversion"/>
  </si>
  <si>
    <t>최</t>
    <phoneticPr fontId="1" type="noConversion"/>
  </si>
  <si>
    <t>주호</t>
    <phoneticPr fontId="1" type="noConversion"/>
  </si>
  <si>
    <t>노비</t>
    <phoneticPr fontId="1" type="noConversion"/>
  </si>
  <si>
    <t>양</t>
    <phoneticPr fontId="1" type="noConversion"/>
  </si>
  <si>
    <t>德伊</t>
    <phoneticPr fontId="1" type="noConversion"/>
  </si>
  <si>
    <t>노</t>
    <phoneticPr fontId="1" type="noConversion"/>
  </si>
  <si>
    <t>노</t>
    <phoneticPr fontId="1" type="noConversion"/>
  </si>
  <si>
    <t>連石</t>
    <phoneticPr fontId="1" type="noConversion"/>
  </si>
  <si>
    <t>유</t>
    <phoneticPr fontId="1" type="noConversion"/>
  </si>
  <si>
    <t>유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</si>
  <si>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</si>
  <si>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</si>
  <si>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</si>
  <si>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임</t>
    <phoneticPr fontId="1" type="noConversion"/>
  </si>
  <si>
    <t>연심</t>
    <phoneticPr fontId="1" type="noConversion"/>
  </si>
  <si>
    <t>연절</t>
    <phoneticPr fontId="1" type="noConversion"/>
  </si>
  <si>
    <t>양대</t>
    <phoneticPr fontId="1" type="noConversion"/>
  </si>
  <si>
    <t>양수</t>
    <phoneticPr fontId="1" type="noConversion"/>
  </si>
  <si>
    <t>연단</t>
    <phoneticPr fontId="1" type="noConversion"/>
  </si>
  <si>
    <t>연단</t>
    <phoneticPr fontId="1" type="noConversion"/>
  </si>
  <si>
    <t>연대</t>
    <phoneticPr fontId="1" type="noConversion"/>
  </si>
  <si>
    <t>연득</t>
    <phoneticPr fontId="1" type="noConversion"/>
  </si>
  <si>
    <t>연득</t>
    <phoneticPr fontId="1" type="noConversion"/>
  </si>
  <si>
    <t>연매</t>
    <phoneticPr fontId="1" type="noConversion"/>
  </si>
  <si>
    <t>연매</t>
    <phoneticPr fontId="1" type="noConversion"/>
  </si>
  <si>
    <t>연문</t>
    <phoneticPr fontId="1" type="noConversion"/>
  </si>
  <si>
    <t>연석</t>
    <phoneticPr fontId="1" type="noConversion"/>
  </si>
  <si>
    <t>연손</t>
    <phoneticPr fontId="1" type="noConversion"/>
  </si>
  <si>
    <t>연손</t>
    <phoneticPr fontId="1" type="noConversion"/>
  </si>
  <si>
    <t>연실</t>
    <phoneticPr fontId="1" type="noConversion"/>
  </si>
  <si>
    <t>연심</t>
    <phoneticPr fontId="1" type="noConversion"/>
  </si>
  <si>
    <t>연심</t>
    <phoneticPr fontId="1" type="noConversion"/>
  </si>
  <si>
    <t>연심</t>
    <phoneticPr fontId="1" type="noConversion"/>
  </si>
  <si>
    <t>연심</t>
    <phoneticPr fontId="1" type="noConversion"/>
  </si>
  <si>
    <t>연옥</t>
    <phoneticPr fontId="1" type="noConversion"/>
  </si>
  <si>
    <t>연월</t>
    <phoneticPr fontId="1" type="noConversion"/>
  </si>
  <si>
    <t>연이</t>
    <phoneticPr fontId="1" type="noConversion"/>
  </si>
  <si>
    <t>연작</t>
    <phoneticPr fontId="1" type="noConversion"/>
  </si>
  <si>
    <t>연작</t>
    <phoneticPr fontId="1" type="noConversion"/>
  </si>
  <si>
    <t>연절</t>
    <phoneticPr fontId="1" type="noConversion"/>
  </si>
  <si>
    <t>연절</t>
    <phoneticPr fontId="1" type="noConversion"/>
  </si>
  <si>
    <t>연조씨</t>
    <phoneticPr fontId="1" type="noConversion"/>
  </si>
  <si>
    <t>연종</t>
    <phoneticPr fontId="1" type="noConversion"/>
  </si>
  <si>
    <t>연팔</t>
    <phoneticPr fontId="1" type="noConversion"/>
  </si>
  <si>
    <t>연학</t>
    <phoneticPr fontId="1" type="noConversion"/>
  </si>
  <si>
    <t>열원</t>
    <phoneticPr fontId="1" type="noConversion"/>
  </si>
  <si>
    <t>예월</t>
    <phoneticPr fontId="1" type="noConversion"/>
  </si>
  <si>
    <t>누운장</t>
    <phoneticPr fontId="1" type="noConversion"/>
  </si>
  <si>
    <t>유범</t>
    <phoneticPr fontId="1" type="noConversion"/>
  </si>
  <si>
    <t>유월</t>
    <phoneticPr fontId="1" type="noConversion"/>
  </si>
  <si>
    <t>이봉</t>
    <phoneticPr fontId="1" type="noConversion"/>
  </si>
  <si>
    <t>주열</t>
    <phoneticPr fontId="1" type="noConversion"/>
  </si>
  <si>
    <t>기열</t>
    <phoneticPr fontId="1" type="noConversion"/>
  </si>
  <si>
    <t>만열</t>
    <phoneticPr fontId="1" type="noConversion"/>
  </si>
  <si>
    <t>주열</t>
    <phoneticPr fontId="1" type="noConversion"/>
  </si>
  <si>
    <t>김해</t>
  </si>
  <si>
    <t>영월</t>
    <phoneticPr fontId="1" type="noConversion"/>
  </si>
  <si>
    <t>여강</t>
    <phoneticPr fontId="1" type="noConversion"/>
  </si>
  <si>
    <t>여강</t>
    <phoneticPr fontId="1" type="noConversion"/>
  </si>
  <si>
    <t>영산</t>
    <phoneticPr fontId="1" type="noConversion"/>
  </si>
  <si>
    <t>응성</t>
    <phoneticPr fontId="1" type="noConversion"/>
  </si>
  <si>
    <t>의령</t>
    <phoneticPr fontId="1" type="noConversion"/>
  </si>
  <si>
    <t>영택</t>
    <phoneticPr fontId="1" type="noConversion"/>
  </si>
  <si>
    <t>춘택</t>
  </si>
  <si>
    <t>박영택</t>
  </si>
  <si>
    <t>신택</t>
  </si>
  <si>
    <t>광택</t>
  </si>
  <si>
    <t>현택</t>
  </si>
  <si>
    <t>주택</t>
  </si>
  <si>
    <t>진택</t>
  </si>
  <si>
    <t>택순</t>
  </si>
  <si>
    <t>화택</t>
  </si>
  <si>
    <t>안인택</t>
  </si>
  <si>
    <t>得復</t>
    <phoneticPr fontId="1" type="noConversion"/>
  </si>
  <si>
    <t>낙이</t>
    <phoneticPr fontId="1" type="noConversion"/>
  </si>
  <si>
    <t>양대</t>
    <phoneticPr fontId="1" type="noConversion"/>
  </si>
  <si>
    <t>양수</t>
    <phoneticPr fontId="1" type="noConversion"/>
  </si>
  <si>
    <t>양순</t>
    <phoneticPr fontId="1" type="noConversion"/>
  </si>
  <si>
    <t>여정</t>
    <phoneticPr fontId="1" type="noConversion"/>
  </si>
  <si>
    <t>연대</t>
    <phoneticPr fontId="1" type="noConversion"/>
  </si>
  <si>
    <t>연성</t>
    <phoneticPr fontId="1" type="noConversion"/>
  </si>
  <si>
    <t>연일</t>
    <phoneticPr fontId="1" type="noConversion"/>
  </si>
  <si>
    <t>녹만</t>
    <phoneticPr fontId="1" type="noConversion"/>
  </si>
  <si>
    <t>용근</t>
    <phoneticPr fontId="1" type="noConversion"/>
  </si>
  <si>
    <t>용기</t>
    <phoneticPr fontId="1" type="noConversion"/>
  </si>
  <si>
    <t>용기</t>
    <phoneticPr fontId="1" type="noConversion"/>
  </si>
  <si>
    <t>용록</t>
    <phoneticPr fontId="1" type="noConversion"/>
  </si>
  <si>
    <t>용서</t>
    <phoneticPr fontId="1" type="noConversion"/>
  </si>
  <si>
    <t>용서</t>
    <phoneticPr fontId="1" type="noConversion"/>
  </si>
  <si>
    <t>용서</t>
    <phoneticPr fontId="1" type="noConversion"/>
  </si>
  <si>
    <t>용석</t>
    <phoneticPr fontId="1" type="noConversion"/>
  </si>
  <si>
    <t>용업</t>
    <phoneticPr fontId="1" type="noConversion"/>
  </si>
  <si>
    <t>용운</t>
    <phoneticPr fontId="1" type="noConversion"/>
  </si>
  <si>
    <t>용채</t>
    <phoneticPr fontId="1" type="noConversion"/>
  </si>
  <si>
    <t>윤득</t>
    <phoneticPr fontId="1" type="noConversion"/>
  </si>
  <si>
    <t>이권</t>
    <phoneticPr fontId="1" type="noConversion"/>
  </si>
  <si>
    <t>이석</t>
    <phoneticPr fontId="1" type="noConversion"/>
  </si>
  <si>
    <t>이덕</t>
    <phoneticPr fontId="1" type="noConversion"/>
  </si>
  <si>
    <t>쾌열</t>
    <phoneticPr fontId="1" type="noConversion"/>
  </si>
  <si>
    <t>快烈</t>
    <phoneticPr fontId="1" type="noConversion"/>
  </si>
  <si>
    <t>복만</t>
    <phoneticPr fontId="1" type="noConversion"/>
  </si>
  <si>
    <t>영복</t>
    <phoneticPr fontId="1" type="noConversion"/>
  </si>
  <si>
    <t>복삼</t>
    <phoneticPr fontId="1" type="noConversion"/>
  </si>
  <si>
    <t>영복</t>
    <phoneticPr fontId="1" type="noConversion"/>
  </si>
  <si>
    <t>고복만</t>
    <phoneticPr fontId="1" type="noConversion"/>
  </si>
  <si>
    <t>복만</t>
    <phoneticPr fontId="1" type="noConversion"/>
  </si>
  <si>
    <t>복수</t>
    <phoneticPr fontId="1" type="noConversion"/>
  </si>
  <si>
    <t>복만</t>
    <phoneticPr fontId="1" type="noConversion"/>
  </si>
  <si>
    <t>성복</t>
    <phoneticPr fontId="1" type="noConversion"/>
  </si>
  <si>
    <t>복원</t>
    <phoneticPr fontId="1" type="noConversion"/>
  </si>
  <si>
    <t>세복</t>
    <phoneticPr fontId="1" type="noConversion"/>
  </si>
  <si>
    <t>세복</t>
    <phoneticPr fontId="1" type="noConversion"/>
  </si>
  <si>
    <t>영복</t>
    <phoneticPr fontId="1" type="noConversion"/>
  </si>
  <si>
    <t>득복</t>
    <phoneticPr fontId="1" type="noConversion"/>
  </si>
  <si>
    <t>學生</t>
    <phoneticPr fontId="1" type="noConversion"/>
  </si>
  <si>
    <t>언복</t>
    <phoneticPr fontId="1" type="noConversion"/>
  </si>
  <si>
    <t>명복</t>
    <phoneticPr fontId="1" type="noConversion"/>
  </si>
  <si>
    <t>언복</t>
    <phoneticPr fontId="1" type="noConversion"/>
  </si>
  <si>
    <t>유복</t>
    <phoneticPr fontId="1" type="noConversion"/>
  </si>
  <si>
    <t>우열</t>
    <phoneticPr fontId="1" type="noConversion"/>
  </si>
  <si>
    <t>정치열</t>
    <phoneticPr fontId="1" type="noConversion"/>
  </si>
  <si>
    <t>조선열</t>
    <phoneticPr fontId="1" type="noConversion"/>
  </si>
  <si>
    <t>1所生</t>
  </si>
  <si>
    <t>가선대부행용양위부호군</t>
  </si>
  <si>
    <t>절충장군용양위부호군</t>
  </si>
  <si>
    <t>내복</t>
    <phoneticPr fontId="1" type="noConversion"/>
  </si>
  <si>
    <t>여삼</t>
    <phoneticPr fontId="1" type="noConversion"/>
  </si>
  <si>
    <t>여수</t>
    <phoneticPr fontId="1" type="noConversion"/>
  </si>
  <si>
    <t>연이</t>
    <phoneticPr fontId="1" type="noConversion"/>
  </si>
  <si>
    <t>노광</t>
    <phoneticPr fontId="1" type="noConversion"/>
  </si>
  <si>
    <t>녹태</t>
    <phoneticPr fontId="1" type="noConversion"/>
  </si>
  <si>
    <t>녹희</t>
    <phoneticPr fontId="1" type="noConversion"/>
  </si>
  <si>
    <t>룡</t>
    <phoneticPr fontId="1" type="noConversion"/>
  </si>
  <si>
    <t>용갑</t>
    <phoneticPr fontId="1" type="noConversion"/>
  </si>
  <si>
    <t>용기</t>
    <phoneticPr fontId="1" type="noConversion"/>
  </si>
  <si>
    <t>용기</t>
    <phoneticPr fontId="1" type="noConversion"/>
  </si>
  <si>
    <t>용기</t>
    <phoneticPr fontId="1" type="noConversion"/>
  </si>
  <si>
    <t>용문</t>
    <phoneticPr fontId="1" type="noConversion"/>
  </si>
  <si>
    <t>용보</t>
    <phoneticPr fontId="1" type="noConversion"/>
  </si>
  <si>
    <t>용보</t>
    <phoneticPr fontId="1" type="noConversion"/>
  </si>
  <si>
    <t>용아</t>
    <phoneticPr fontId="1" type="noConversion"/>
  </si>
  <si>
    <t>용언</t>
    <phoneticPr fontId="1" type="noConversion"/>
  </si>
  <si>
    <t>용업</t>
    <phoneticPr fontId="1" type="noConversion"/>
  </si>
  <si>
    <t>용채</t>
    <phoneticPr fontId="1" type="noConversion"/>
  </si>
  <si>
    <t>용해</t>
    <phoneticPr fontId="1" type="noConversion"/>
  </si>
  <si>
    <t>유화</t>
    <phoneticPr fontId="1" type="noConversion"/>
  </si>
  <si>
    <t>六化</t>
    <phoneticPr fontId="1" type="noConversion"/>
  </si>
  <si>
    <t>이규</t>
    <phoneticPr fontId="1" type="noConversion"/>
  </si>
  <si>
    <t>이길</t>
    <phoneticPr fontId="1" type="noConversion"/>
  </si>
  <si>
    <t>이정</t>
    <phoneticPr fontId="1" type="noConversion"/>
  </si>
  <si>
    <t>이행</t>
    <phoneticPr fontId="1" type="noConversion"/>
  </si>
  <si>
    <t>인수</t>
    <phoneticPr fontId="1" type="noConversion"/>
  </si>
  <si>
    <t>王+象</t>
    <phoneticPr fontId="1" type="noConversion"/>
  </si>
  <si>
    <t>璉王+堅</t>
    <phoneticPr fontId="1" type="noConversion"/>
  </si>
  <si>
    <t>연견</t>
    <phoneticPr fontId="1" type="noConversion"/>
  </si>
  <si>
    <t>연웅</t>
    <phoneticPr fontId="1" type="noConversion"/>
  </si>
  <si>
    <t>연항</t>
    <phoneticPr fontId="1" type="noConversion"/>
  </si>
  <si>
    <t>용기</t>
    <phoneticPr fontId="1" type="noConversion"/>
  </si>
  <si>
    <t>용기</t>
    <phoneticPr fontId="1" type="noConversion"/>
  </si>
  <si>
    <t>용봉</t>
    <phoneticPr fontId="1" type="noConversion"/>
  </si>
  <si>
    <t>용세</t>
    <phoneticPr fontId="1" type="noConversion"/>
  </si>
  <si>
    <t>용재</t>
    <phoneticPr fontId="1" type="noConversion"/>
  </si>
  <si>
    <t>용재</t>
    <phoneticPr fontId="1" type="noConversion"/>
  </si>
  <si>
    <t>이달</t>
    <phoneticPr fontId="1" type="noConversion"/>
  </si>
  <si>
    <t>이삼</t>
    <phoneticPr fontId="1" type="noConversion"/>
  </si>
  <si>
    <t>이삼</t>
    <phoneticPr fontId="1" type="noConversion"/>
  </si>
  <si>
    <t>이택</t>
    <phoneticPr fontId="1" type="noConversion"/>
  </si>
  <si>
    <t>부지</t>
    <phoneticPr fontId="1" type="noConversion"/>
  </si>
  <si>
    <t>부지</t>
    <phoneticPr fontId="1" type="noConversion"/>
  </si>
  <si>
    <t>고녹만</t>
    <phoneticPr fontId="1" type="noConversion"/>
  </si>
  <si>
    <t>곽용채</t>
    <phoneticPr fontId="1" type="noConversion"/>
  </si>
  <si>
    <t>김계해</t>
  </si>
  <si>
    <t>김광대</t>
  </si>
  <si>
    <t>김광재</t>
  </si>
  <si>
    <t>김광적</t>
  </si>
  <si>
    <t>김광진</t>
  </si>
  <si>
    <t>김광택</t>
  </si>
  <si>
    <t>김귀봉</t>
  </si>
  <si>
    <t>김규</t>
  </si>
  <si>
    <t>김규대</t>
  </si>
  <si>
    <t>김기천</t>
  </si>
  <si>
    <t>김내형</t>
  </si>
  <si>
    <t>김대봉</t>
  </si>
  <si>
    <t>김대익</t>
  </si>
  <si>
    <t>김대천</t>
  </si>
  <si>
    <t>김덕창</t>
  </si>
  <si>
    <t>김동백</t>
  </si>
  <si>
    <t>김동원</t>
  </si>
  <si>
    <t>김두정</t>
  </si>
  <si>
    <t>김득옥</t>
  </si>
  <si>
    <t>김득항</t>
  </si>
  <si>
    <t>김득홍</t>
  </si>
  <si>
    <t>김룡</t>
  </si>
  <si>
    <t>김만복</t>
  </si>
  <si>
    <t>김만억</t>
  </si>
  <si>
    <t>김만추</t>
  </si>
  <si>
    <t>김맹덕</t>
  </si>
  <si>
    <t>김맹삼</t>
  </si>
  <si>
    <t>김명구</t>
  </si>
  <si>
    <t>김명세</t>
  </si>
  <si>
    <t>김명한</t>
  </si>
  <si>
    <t>김병현</t>
  </si>
  <si>
    <t>김복삼</t>
  </si>
  <si>
    <t>김복세</t>
  </si>
  <si>
    <t>김복일</t>
  </si>
  <si>
    <t>김봉대</t>
  </si>
  <si>
    <t>김봉원</t>
  </si>
  <si>
    <t>김봉재</t>
  </si>
  <si>
    <t>김사룡</t>
  </si>
  <si>
    <t>김상원</t>
  </si>
  <si>
    <t>김상월</t>
  </si>
  <si>
    <t>김상윤</t>
  </si>
  <si>
    <t>김상직</t>
  </si>
  <si>
    <t>김상화</t>
  </si>
  <si>
    <t>김서정</t>
  </si>
  <si>
    <t>김석흥</t>
  </si>
  <si>
    <t>김선보</t>
  </si>
  <si>
    <t>김성대</t>
  </si>
  <si>
    <t>김성재</t>
  </si>
  <si>
    <t>김성준</t>
  </si>
  <si>
    <t>김성진</t>
  </si>
  <si>
    <t>김성호</t>
  </si>
  <si>
    <t>김세문</t>
  </si>
  <si>
    <t>김세빈</t>
  </si>
  <si>
    <t>김수동</t>
  </si>
  <si>
    <t>김수정</t>
  </si>
  <si>
    <t>김악지</t>
  </si>
  <si>
    <t>김야송</t>
  </si>
  <si>
    <t>김여일</t>
  </si>
  <si>
    <t>김영복</t>
  </si>
  <si>
    <t>김영세</t>
  </si>
  <si>
    <t>김오갑</t>
  </si>
  <si>
    <t>김용만</t>
  </si>
  <si>
    <t>김용해</t>
  </si>
  <si>
    <t>김원상</t>
  </si>
  <si>
    <t>김윤복</t>
  </si>
  <si>
    <t>김응구</t>
  </si>
  <si>
    <t>김응명</t>
  </si>
  <si>
    <t>김인덕</t>
  </si>
  <si>
    <t>김일근</t>
  </si>
  <si>
    <t>김일만</t>
  </si>
  <si>
    <t>김일선</t>
  </si>
  <si>
    <t>김재명</t>
  </si>
  <si>
    <t>김정</t>
  </si>
  <si>
    <t>김정복</t>
  </si>
  <si>
    <t>김중덕</t>
  </si>
  <si>
    <t>김중원</t>
  </si>
  <si>
    <t>김중채</t>
  </si>
  <si>
    <t>김지원</t>
  </si>
  <si>
    <t>김진해</t>
  </si>
  <si>
    <t>김채숙</t>
  </si>
  <si>
    <t>김천득</t>
  </si>
  <si>
    <t>김초만</t>
  </si>
  <si>
    <t>김춘길</t>
  </si>
  <si>
    <t>김춘대</t>
  </si>
  <si>
    <t>김취영</t>
  </si>
  <si>
    <t>김취일</t>
  </si>
  <si>
    <t>김치득</t>
  </si>
  <si>
    <t>김치윤</t>
  </si>
  <si>
    <t>김치화</t>
  </si>
  <si>
    <t>김태언</t>
  </si>
  <si>
    <t>김태일</t>
  </si>
  <si>
    <t>김하삼</t>
  </si>
  <si>
    <t>김학채</t>
  </si>
  <si>
    <t>김한범</t>
  </si>
  <si>
    <t>김한성</t>
  </si>
  <si>
    <t>김한원</t>
  </si>
  <si>
    <t>김해중</t>
  </si>
  <si>
    <t>김홍진</t>
  </si>
  <si>
    <t>김화성</t>
  </si>
  <si>
    <t>김효자</t>
  </si>
  <si>
    <t>김효재</t>
  </si>
  <si>
    <t>김후삼</t>
  </si>
  <si>
    <t>김흥대</t>
  </si>
  <si>
    <t>김여정</t>
    <phoneticPr fontId="1" type="noConversion"/>
  </si>
  <si>
    <t>김용덕</t>
    <phoneticPr fontId="1" type="noConversion"/>
  </si>
  <si>
    <t>김천금</t>
    <phoneticPr fontId="1" type="noConversion"/>
  </si>
  <si>
    <t>양수대</t>
  </si>
  <si>
    <t>양순대</t>
  </si>
  <si>
    <t>양순태</t>
  </si>
  <si>
    <t>양춘방</t>
  </si>
  <si>
    <t>염철희</t>
    <phoneticPr fontId="1" type="noConversion"/>
  </si>
  <si>
    <t>노말내</t>
    <phoneticPr fontId="1" type="noConversion"/>
  </si>
  <si>
    <t>노실중</t>
    <phoneticPr fontId="1" type="noConversion"/>
  </si>
  <si>
    <t>유문경</t>
    <phoneticPr fontId="1" type="noConversion"/>
  </si>
  <si>
    <t>유성복</t>
    <phoneticPr fontId="1" type="noConversion"/>
  </si>
  <si>
    <t>유재근</t>
    <phoneticPr fontId="1" type="noConversion"/>
  </si>
  <si>
    <t>이</t>
    <phoneticPr fontId="1" type="noConversion"/>
  </si>
  <si>
    <t>이광준</t>
  </si>
  <si>
    <t>이기우</t>
  </si>
  <si>
    <t>이달세</t>
  </si>
  <si>
    <t>이대원</t>
  </si>
  <si>
    <t>이덕문</t>
  </si>
  <si>
    <t>이덕봉</t>
  </si>
  <si>
    <t>이덕재</t>
  </si>
  <si>
    <t>이덕화</t>
  </si>
  <si>
    <t>이동량</t>
  </si>
  <si>
    <t>이동백</t>
  </si>
  <si>
    <t>이동익</t>
  </si>
  <si>
    <t>이만춘</t>
  </si>
  <si>
    <t>이미문</t>
  </si>
  <si>
    <t>이방춘</t>
  </si>
  <si>
    <t>이복남</t>
  </si>
  <si>
    <t>이상삼</t>
  </si>
  <si>
    <t>이상용</t>
  </si>
  <si>
    <t>이상준</t>
  </si>
  <si>
    <t>이상진</t>
  </si>
  <si>
    <t>이석규</t>
  </si>
  <si>
    <t>이석문</t>
  </si>
  <si>
    <t>이석채</t>
  </si>
  <si>
    <t>이선발</t>
  </si>
  <si>
    <t>이선보</t>
  </si>
  <si>
    <t>이성룡</t>
  </si>
  <si>
    <t>이성발</t>
  </si>
  <si>
    <t>이성인</t>
  </si>
  <si>
    <t>이성택</t>
  </si>
  <si>
    <t>이수징</t>
  </si>
  <si>
    <t>이시백</t>
  </si>
  <si>
    <t>이안택</t>
  </si>
  <si>
    <t>이영록</t>
  </si>
  <si>
    <t>이용중</t>
  </si>
  <si>
    <t>이우중</t>
  </si>
  <si>
    <t>이우채</t>
  </si>
  <si>
    <t>이운갑</t>
  </si>
  <si>
    <t>이운백</t>
  </si>
  <si>
    <t>이원성</t>
  </si>
  <si>
    <t>이원손</t>
  </si>
  <si>
    <t>이유룡</t>
  </si>
  <si>
    <t>이익수</t>
  </si>
  <si>
    <t>이인권</t>
  </si>
  <si>
    <t>이일택</t>
  </si>
  <si>
    <t>이일화</t>
  </si>
  <si>
    <t>이재운</t>
  </si>
  <si>
    <t>이재윤</t>
  </si>
  <si>
    <t>이정근</t>
  </si>
  <si>
    <t>이정도</t>
  </si>
  <si>
    <t>이종덕</t>
  </si>
  <si>
    <t>이종명</t>
  </si>
  <si>
    <t>이중성</t>
  </si>
  <si>
    <t>이창원</t>
  </si>
  <si>
    <t>이춘광</t>
  </si>
  <si>
    <t>이춘근</t>
  </si>
  <si>
    <t>이춘득</t>
  </si>
  <si>
    <t>이춘만</t>
  </si>
  <si>
    <t>이춘발</t>
  </si>
  <si>
    <t>이춘복</t>
  </si>
  <si>
    <t>이춘석</t>
  </si>
  <si>
    <t>이춘성</t>
  </si>
  <si>
    <t>이춘정</t>
  </si>
  <si>
    <t>이춘화</t>
  </si>
  <si>
    <t>이평세</t>
  </si>
  <si>
    <t>이필곤</t>
  </si>
  <si>
    <t>이한광</t>
  </si>
  <si>
    <t>이한익</t>
  </si>
  <si>
    <t>이화발</t>
  </si>
  <si>
    <t>이화선</t>
  </si>
  <si>
    <t>이화휘</t>
  </si>
  <si>
    <t>이용걸</t>
    <phoneticPr fontId="1" type="noConversion"/>
  </si>
  <si>
    <t>이용태</t>
    <phoneticPr fontId="1" type="noConversion"/>
  </si>
  <si>
    <t>李履參</t>
    <phoneticPr fontId="1" type="noConversion"/>
  </si>
  <si>
    <t>임광등</t>
    <phoneticPr fontId="1" type="noConversion"/>
  </si>
  <si>
    <t>박용기</t>
    <phoneticPr fontId="1" type="noConversion"/>
  </si>
  <si>
    <t>박용기</t>
    <phoneticPr fontId="1" type="noConversion"/>
  </si>
  <si>
    <t>박용수</t>
    <phoneticPr fontId="1" type="noConversion"/>
  </si>
  <si>
    <t>박용언</t>
    <phoneticPr fontId="1" type="noConversion"/>
  </si>
  <si>
    <t>박이상</t>
    <phoneticPr fontId="1" type="noConversion"/>
  </si>
  <si>
    <t>박임순</t>
    <phoneticPr fontId="1" type="noConversion"/>
  </si>
  <si>
    <t>변용정</t>
    <phoneticPr fontId="1" type="noConversion"/>
  </si>
  <si>
    <t>신익</t>
    <phoneticPr fontId="1" type="noConversion"/>
  </si>
  <si>
    <t>申月+翼</t>
    <phoneticPr fontId="1" type="noConversion"/>
  </si>
  <si>
    <t>정용봉</t>
    <phoneticPr fontId="1" type="noConversion"/>
  </si>
  <si>
    <t>조용서</t>
    <phoneticPr fontId="1" type="noConversion"/>
  </si>
  <si>
    <t>조양진</t>
    <phoneticPr fontId="1" type="noConversion"/>
  </si>
  <si>
    <t>최용언</t>
    <phoneticPr fontId="1" type="noConversion"/>
  </si>
  <si>
    <t>심능인</t>
    <phoneticPr fontId="1" type="noConversion"/>
  </si>
  <si>
    <t>영월</t>
    <phoneticPr fontId="1" type="noConversion"/>
  </si>
  <si>
    <t>영월</t>
    <phoneticPr fontId="1" type="noConversion"/>
  </si>
  <si>
    <t>재령</t>
    <phoneticPr fontId="1" type="noConversion"/>
  </si>
  <si>
    <t>이이삼</t>
    <phoneticPr fontId="1" type="noConversion"/>
  </si>
  <si>
    <t>수삼</t>
    <phoneticPr fontId="1" type="noConversion"/>
  </si>
  <si>
    <t>유삼</t>
    <phoneticPr fontId="1" type="noConversion"/>
  </si>
  <si>
    <t>수삼</t>
    <phoneticPr fontId="1" type="noConversion"/>
  </si>
  <si>
    <t>수삼</t>
    <phoneticPr fontId="1" type="noConversion"/>
  </si>
  <si>
    <t>수삼</t>
    <phoneticPr fontId="1" type="noConversion"/>
  </si>
  <si>
    <t>도삼</t>
    <phoneticPr fontId="1" type="noConversion"/>
  </si>
  <si>
    <t>태삼</t>
    <phoneticPr fontId="1" type="noConversion"/>
  </si>
  <si>
    <t>朴欽永</t>
  </si>
  <si>
    <t>박흠영</t>
  </si>
  <si>
    <t>郭東燦</t>
  </si>
  <si>
    <t>곽동찬</t>
  </si>
  <si>
    <t>姜六凡</t>
  </si>
  <si>
    <t>강유범</t>
  </si>
  <si>
    <t>梁召史</t>
  </si>
  <si>
    <t>양소사</t>
  </si>
  <si>
    <t>金性求</t>
  </si>
  <si>
    <t>김성구</t>
  </si>
  <si>
    <t>李姓</t>
  </si>
  <si>
    <t>이성</t>
  </si>
  <si>
    <t>柳召史</t>
  </si>
  <si>
    <t>유소사</t>
  </si>
  <si>
    <t>金錫昊</t>
  </si>
  <si>
    <t>김석호</t>
  </si>
  <si>
    <t>禹姓</t>
  </si>
  <si>
    <t>우성</t>
  </si>
  <si>
    <t>朴廷根</t>
  </si>
  <si>
    <t>박정근</t>
  </si>
  <si>
    <t>李文玉</t>
  </si>
  <si>
    <t>이문옥</t>
  </si>
  <si>
    <t>徐化得</t>
  </si>
  <si>
    <t>서화득</t>
  </si>
  <si>
    <t>崔聖信</t>
  </si>
  <si>
    <t>최성신</t>
  </si>
  <si>
    <t>宋氏</t>
  </si>
  <si>
    <t>송씨</t>
  </si>
  <si>
    <t>鄭哲權</t>
  </si>
  <si>
    <t>정철권</t>
  </si>
  <si>
    <t>郭致民</t>
  </si>
  <si>
    <t>곽치민</t>
  </si>
  <si>
    <t>金召史</t>
  </si>
  <si>
    <t>김소사</t>
  </si>
  <si>
    <t>朴致璜</t>
  </si>
  <si>
    <t>박치황</t>
  </si>
  <si>
    <t>朴致裕</t>
  </si>
  <si>
    <t>박치유</t>
  </si>
  <si>
    <t>具尙烈</t>
  </si>
  <si>
    <t>구상렬</t>
  </si>
  <si>
    <t>郭右俊</t>
  </si>
  <si>
    <t>곽우준</t>
  </si>
  <si>
    <t>郭光烈</t>
  </si>
  <si>
    <t>곽광렬</t>
  </si>
  <si>
    <t>朴觀永</t>
  </si>
  <si>
    <t>박관영</t>
  </si>
  <si>
    <t>趙仁贊</t>
  </si>
  <si>
    <t>조인찬</t>
  </si>
  <si>
    <t>崔燦</t>
  </si>
  <si>
    <t>최찬</t>
  </si>
  <si>
    <t>姜壬戌</t>
  </si>
  <si>
    <t>강임술</t>
  </si>
  <si>
    <t>朴天永</t>
  </si>
  <si>
    <t>박천영</t>
  </si>
  <si>
    <t>宋八十</t>
  </si>
  <si>
    <t>송팔십</t>
  </si>
  <si>
    <t>李根佑</t>
  </si>
  <si>
    <t>이근우</t>
  </si>
  <si>
    <t>李爾宗</t>
  </si>
  <si>
    <t>이이종</t>
  </si>
  <si>
    <t>黃孝增</t>
  </si>
  <si>
    <t>황효증</t>
  </si>
  <si>
    <t>白升學</t>
  </si>
  <si>
    <t>백승학</t>
  </si>
  <si>
    <t>吳旭</t>
  </si>
  <si>
    <t>오욱</t>
  </si>
  <si>
    <t>郭聖魯</t>
  </si>
  <si>
    <t>곽성로</t>
  </si>
  <si>
    <t>吳相得</t>
  </si>
  <si>
    <t>오상득</t>
  </si>
  <si>
    <t>崔鼎奎</t>
  </si>
  <si>
    <t>최정규</t>
  </si>
  <si>
    <t>金德瑞</t>
  </si>
  <si>
    <t>김덕서</t>
  </si>
  <si>
    <t>黃孝大</t>
  </si>
  <si>
    <t>황효대</t>
  </si>
  <si>
    <t>崔姓</t>
  </si>
  <si>
    <t>최성</t>
  </si>
  <si>
    <t>具東曄</t>
  </si>
  <si>
    <t>구동엽</t>
  </si>
  <si>
    <t>白順</t>
  </si>
  <si>
    <t>백순</t>
  </si>
  <si>
    <t>金姓</t>
  </si>
  <si>
    <t>김성</t>
  </si>
  <si>
    <t>朴在根</t>
  </si>
  <si>
    <t>박재근</t>
  </si>
  <si>
    <t>徐姓</t>
  </si>
  <si>
    <t>서성</t>
  </si>
  <si>
    <t>李光仁</t>
  </si>
  <si>
    <t>이광인</t>
  </si>
  <si>
    <t>金漢奎</t>
  </si>
  <si>
    <t>김한규</t>
  </si>
  <si>
    <t>李長根</t>
  </si>
  <si>
    <t>이장근</t>
  </si>
  <si>
    <t>文德基</t>
  </si>
  <si>
    <t>문덕기</t>
  </si>
  <si>
    <t>崔鼎重</t>
  </si>
  <si>
    <t>최정중</t>
  </si>
  <si>
    <t>盧姓</t>
  </si>
  <si>
    <t>노성</t>
  </si>
  <si>
    <t>崔聖彔</t>
  </si>
  <si>
    <t>최성록</t>
  </si>
  <si>
    <t>黃德鍾</t>
  </si>
  <si>
    <t>황덕종</t>
  </si>
  <si>
    <t>李日得</t>
  </si>
  <si>
    <t>이일득</t>
  </si>
  <si>
    <t>朴姓</t>
  </si>
  <si>
    <t>박성</t>
  </si>
  <si>
    <t>李漢植</t>
  </si>
  <si>
    <t>이한식</t>
  </si>
  <si>
    <t>崔雲起</t>
  </si>
  <si>
    <t>최운기</t>
  </si>
  <si>
    <t>金億只</t>
  </si>
  <si>
    <t>김억지</t>
  </si>
  <si>
    <t>李俊得</t>
  </si>
  <si>
    <t>이준득</t>
  </si>
  <si>
    <t>李祖伯</t>
  </si>
  <si>
    <t>이조백</t>
  </si>
  <si>
    <t>金三用</t>
  </si>
  <si>
    <t>김삼용</t>
  </si>
  <si>
    <t>崔寅奎</t>
  </si>
  <si>
    <t>최인규</t>
  </si>
  <si>
    <t>李俊億</t>
  </si>
  <si>
    <t>이준억</t>
  </si>
  <si>
    <t>張基能</t>
  </si>
  <si>
    <t>장기능</t>
  </si>
  <si>
    <t>卞億伯</t>
  </si>
  <si>
    <t>변억백</t>
  </si>
  <si>
    <t>李就孫</t>
  </si>
  <si>
    <t>이취손</t>
  </si>
  <si>
    <t>高在善</t>
  </si>
  <si>
    <t>고재선</t>
  </si>
  <si>
    <t>太錫坤</t>
  </si>
  <si>
    <t>태석곤</t>
  </si>
  <si>
    <t>李璟瑜</t>
  </si>
  <si>
    <t>이경유</t>
  </si>
  <si>
    <t>崔西未</t>
  </si>
  <si>
    <t>최서미</t>
  </si>
  <si>
    <t>李連宗</t>
  </si>
  <si>
    <t>이연종</t>
  </si>
  <si>
    <t>金致五</t>
  </si>
  <si>
    <t>김치오</t>
  </si>
  <si>
    <t>李成伯</t>
  </si>
  <si>
    <t>이성백</t>
  </si>
  <si>
    <t>趙石伊</t>
  </si>
  <si>
    <t>조석이</t>
  </si>
  <si>
    <t>李璟厚</t>
  </si>
  <si>
    <t>이경후</t>
  </si>
  <si>
    <t>金碩華</t>
  </si>
  <si>
    <t>김석화</t>
  </si>
  <si>
    <t>崔太叔</t>
  </si>
  <si>
    <t>최태숙</t>
  </si>
  <si>
    <t>崔仁大</t>
  </si>
  <si>
    <t>최인대</t>
  </si>
  <si>
    <t>李璟文</t>
  </si>
  <si>
    <t>이경문</t>
  </si>
  <si>
    <t>李興俊</t>
  </si>
  <si>
    <t>이흥준</t>
  </si>
  <si>
    <t>李起大</t>
  </si>
  <si>
    <t>이기대</t>
  </si>
  <si>
    <t>崔致鳳</t>
  </si>
  <si>
    <t>최치봉</t>
  </si>
  <si>
    <t>趙良大</t>
  </si>
  <si>
    <t>조양대</t>
  </si>
  <si>
    <t>李揚德</t>
  </si>
  <si>
    <t>이양덕</t>
  </si>
  <si>
    <t>李璟錫</t>
  </si>
  <si>
    <t>이경석</t>
  </si>
  <si>
    <t>鄭驥容</t>
  </si>
  <si>
    <t>정기용</t>
  </si>
  <si>
    <t>李哲彦</t>
  </si>
  <si>
    <t>이철언</t>
  </si>
  <si>
    <t>崔岑快</t>
  </si>
  <si>
    <t>최잠쾌</t>
  </si>
  <si>
    <t>高文善</t>
  </si>
  <si>
    <t>고문선</t>
  </si>
  <si>
    <t>李天權</t>
  </si>
  <si>
    <t>이천권</t>
  </si>
  <si>
    <t>卞文錫</t>
  </si>
  <si>
    <t>변문석</t>
  </si>
  <si>
    <t>金光彔</t>
  </si>
  <si>
    <t>김광록</t>
  </si>
  <si>
    <t>卞碧乭</t>
  </si>
  <si>
    <t>변벽돌</t>
  </si>
  <si>
    <t>卞孝白</t>
  </si>
  <si>
    <t>변효백</t>
  </si>
  <si>
    <t>鄭先東</t>
  </si>
  <si>
    <t>정선동</t>
  </si>
  <si>
    <t>張姓</t>
  </si>
  <si>
    <t>장성</t>
  </si>
  <si>
    <t>金光億</t>
  </si>
  <si>
    <t>김광억</t>
  </si>
  <si>
    <t>兪聲振</t>
  </si>
  <si>
    <t>유성진</t>
  </si>
  <si>
    <t>卞學順</t>
  </si>
  <si>
    <t>변학순</t>
  </si>
  <si>
    <t>姜餌璜</t>
  </si>
  <si>
    <t>강이황</t>
  </si>
  <si>
    <t>卞日遜</t>
  </si>
  <si>
    <t>변일손</t>
  </si>
  <si>
    <t>卞時孫</t>
  </si>
  <si>
    <t>변시손</t>
  </si>
  <si>
    <t>金義佑</t>
  </si>
  <si>
    <t>김의우</t>
  </si>
  <si>
    <t>金有千</t>
  </si>
  <si>
    <t>김유천</t>
  </si>
  <si>
    <t>卞學俊</t>
  </si>
  <si>
    <t>변학준</t>
  </si>
  <si>
    <t>朴順大</t>
  </si>
  <si>
    <t>박순대</t>
  </si>
  <si>
    <t>申守同</t>
  </si>
  <si>
    <t>신수동</t>
  </si>
  <si>
    <t>卞碩用</t>
  </si>
  <si>
    <t>변석용</t>
  </si>
  <si>
    <t>卞聖恒</t>
  </si>
  <si>
    <t>변성항</t>
  </si>
  <si>
    <t>卞東仁</t>
  </si>
  <si>
    <t>변동인</t>
  </si>
  <si>
    <t>卞聖允</t>
  </si>
  <si>
    <t>변성윤</t>
  </si>
  <si>
    <t>卞馹</t>
  </si>
  <si>
    <t>변일</t>
  </si>
  <si>
    <t>卞朝日</t>
  </si>
  <si>
    <t>변조일</t>
  </si>
  <si>
    <t>卞基洪</t>
  </si>
  <si>
    <t>변기홍</t>
  </si>
  <si>
    <t>朴玉鉉</t>
  </si>
  <si>
    <t>박옥현</t>
  </si>
  <si>
    <t>卞啓宗</t>
  </si>
  <si>
    <t>변계종</t>
  </si>
  <si>
    <t>金日彦</t>
  </si>
  <si>
    <t>김일언</t>
  </si>
  <si>
    <t>卞姓</t>
  </si>
  <si>
    <t>변성</t>
  </si>
  <si>
    <t>卞斗仁</t>
  </si>
  <si>
    <t>변두인</t>
  </si>
  <si>
    <t>卞學元</t>
  </si>
  <si>
    <t>변학원</t>
  </si>
  <si>
    <t>卞有元</t>
  </si>
  <si>
    <t>변유원</t>
  </si>
  <si>
    <t>金先東</t>
  </si>
  <si>
    <t>김선동</t>
  </si>
  <si>
    <t>卞化得</t>
  </si>
  <si>
    <t>변화득</t>
  </si>
  <si>
    <t>金瑢鐘</t>
  </si>
  <si>
    <t>김용종</t>
  </si>
  <si>
    <t>朴同仁</t>
  </si>
  <si>
    <t>박동인</t>
  </si>
  <si>
    <t>金日用</t>
  </si>
  <si>
    <t>김일용</t>
  </si>
  <si>
    <t>金鳴鐘</t>
  </si>
  <si>
    <t>김명종</t>
  </si>
  <si>
    <t>姜時同</t>
  </si>
  <si>
    <t>강시동</t>
  </si>
  <si>
    <t>李致權</t>
  </si>
  <si>
    <t>이치권</t>
  </si>
  <si>
    <t>崔奉啓</t>
  </si>
  <si>
    <t>최봉계</t>
  </si>
  <si>
    <t>李春三</t>
  </si>
  <si>
    <t>이춘삼</t>
  </si>
  <si>
    <t>李春玉</t>
  </si>
  <si>
    <t>이춘옥</t>
  </si>
  <si>
    <t>卞漢元</t>
  </si>
  <si>
    <t>변한원</t>
  </si>
  <si>
    <t>卞末宗</t>
  </si>
  <si>
    <t>변말종</t>
  </si>
  <si>
    <t>卞聖連</t>
  </si>
  <si>
    <t>변성련</t>
  </si>
  <si>
    <t>金哲權</t>
  </si>
  <si>
    <t>김철권</t>
  </si>
  <si>
    <t>卞春正</t>
  </si>
  <si>
    <t>변춘정</t>
  </si>
  <si>
    <t>金賢玉</t>
  </si>
  <si>
    <t>김현옥</t>
  </si>
  <si>
    <t>金仁上</t>
  </si>
  <si>
    <t>김인상</t>
  </si>
  <si>
    <t>鄭成業</t>
  </si>
  <si>
    <t>정성업</t>
  </si>
  <si>
    <t>金萬孫</t>
  </si>
  <si>
    <t>김만손</t>
  </si>
  <si>
    <t>金億連</t>
  </si>
  <si>
    <t>김억련</t>
  </si>
  <si>
    <t>卞瓛</t>
  </si>
  <si>
    <t>변환</t>
  </si>
  <si>
    <t>卞喆範</t>
  </si>
  <si>
    <t>변철범</t>
  </si>
  <si>
    <t>卞錫祿</t>
  </si>
  <si>
    <t>변석록</t>
  </si>
  <si>
    <t>鄭末孫</t>
  </si>
  <si>
    <t>정말손</t>
  </si>
  <si>
    <t>卞斗成</t>
  </si>
  <si>
    <t>변두성</t>
  </si>
  <si>
    <t>文仁鶴</t>
  </si>
  <si>
    <t>문인학</t>
  </si>
  <si>
    <t>卞聖順</t>
  </si>
  <si>
    <t>변성순</t>
  </si>
  <si>
    <t>卞大碧</t>
  </si>
  <si>
    <t>변대벽</t>
  </si>
  <si>
    <t>吳仁俊</t>
  </si>
  <si>
    <t>오인준</t>
  </si>
  <si>
    <t>金允連</t>
  </si>
  <si>
    <t>김윤련</t>
  </si>
  <si>
    <t>朴守大</t>
  </si>
  <si>
    <t>박수대</t>
  </si>
  <si>
    <t>卞大春</t>
  </si>
  <si>
    <t>변대춘</t>
  </si>
  <si>
    <t>卞大坤</t>
  </si>
  <si>
    <t>변대곤</t>
  </si>
  <si>
    <t>兪日岳</t>
  </si>
  <si>
    <t>유일악</t>
  </si>
  <si>
    <t>卞尙孫</t>
  </si>
  <si>
    <t>변상손</t>
  </si>
  <si>
    <t>金己同</t>
  </si>
  <si>
    <t>김기동</t>
  </si>
  <si>
    <t>張達孫</t>
  </si>
  <si>
    <t>장달손</t>
  </si>
  <si>
    <t>卞致球</t>
  </si>
  <si>
    <t>변치구</t>
  </si>
  <si>
    <t>金光卜</t>
  </si>
  <si>
    <t>김광복</t>
  </si>
  <si>
    <t>卞頊伊</t>
  </si>
  <si>
    <t>변욱이</t>
  </si>
  <si>
    <t>金德連</t>
  </si>
  <si>
    <t>김덕련</t>
  </si>
  <si>
    <t>卞次仁</t>
  </si>
  <si>
    <t>변차인</t>
  </si>
  <si>
    <t>盧日坤</t>
  </si>
  <si>
    <t>노일곤</t>
  </si>
  <si>
    <t>兪學喜</t>
  </si>
  <si>
    <t>유학희</t>
  </si>
  <si>
    <t>朴春岳</t>
  </si>
  <si>
    <t>박춘악</t>
  </si>
  <si>
    <t>崔千萬</t>
  </si>
  <si>
    <t>최천만</t>
  </si>
  <si>
    <t>卞春培</t>
  </si>
  <si>
    <t>변춘배</t>
  </si>
  <si>
    <t>卞碩伊</t>
  </si>
  <si>
    <t>변석이</t>
  </si>
  <si>
    <t>卞昌宗</t>
  </si>
  <si>
    <t>변창종</t>
  </si>
  <si>
    <t>吳二俊</t>
  </si>
  <si>
    <t>오이준</t>
  </si>
  <si>
    <t>卞浩日</t>
  </si>
  <si>
    <t>변호일</t>
  </si>
  <si>
    <t>申光奎</t>
  </si>
  <si>
    <t>신광규</t>
  </si>
  <si>
    <t>金秉元</t>
  </si>
  <si>
    <t>김병원</t>
  </si>
  <si>
    <t>卞億哲</t>
  </si>
  <si>
    <t>변억철</t>
  </si>
  <si>
    <t>卞億石</t>
  </si>
  <si>
    <t>변억석</t>
  </si>
  <si>
    <t>李介只</t>
  </si>
  <si>
    <t>이개지</t>
  </si>
  <si>
    <t>李達先</t>
  </si>
  <si>
    <t>이달선</t>
  </si>
  <si>
    <t>卞元八</t>
  </si>
  <si>
    <t>변원팔</t>
  </si>
  <si>
    <t>金賢宅</t>
  </si>
  <si>
    <t>김현택</t>
  </si>
  <si>
    <t>申廷翰</t>
  </si>
  <si>
    <t>신정한</t>
  </si>
  <si>
    <t>李春架</t>
  </si>
  <si>
    <t>이춘가</t>
  </si>
  <si>
    <t>溫珠翼</t>
  </si>
  <si>
    <t>온주익</t>
  </si>
  <si>
    <t>崔汝佑</t>
  </si>
  <si>
    <t>최여우</t>
  </si>
  <si>
    <t>卞琮珪</t>
  </si>
  <si>
    <t>변종규</t>
  </si>
  <si>
    <t>卞懿珪</t>
  </si>
  <si>
    <t>변의규</t>
  </si>
  <si>
    <t>金守云</t>
  </si>
  <si>
    <t>김수운</t>
  </si>
  <si>
    <t>朴東贊</t>
  </si>
  <si>
    <t>박동찬</t>
  </si>
  <si>
    <t>卞聖元</t>
  </si>
  <si>
    <t>변성원</t>
  </si>
  <si>
    <t>崔致寬</t>
  </si>
  <si>
    <t>최치관</t>
  </si>
  <si>
    <t>卞哲</t>
  </si>
  <si>
    <t>변철</t>
  </si>
  <si>
    <t>卞宗北</t>
  </si>
  <si>
    <t>변종북</t>
  </si>
  <si>
    <t>李載寶</t>
  </si>
  <si>
    <t>이재보</t>
  </si>
  <si>
    <t>金成基</t>
  </si>
  <si>
    <t>김성기</t>
  </si>
  <si>
    <t>崔良守</t>
  </si>
  <si>
    <t>최양수</t>
  </si>
  <si>
    <t>李景淵</t>
  </si>
  <si>
    <t>이경연</t>
  </si>
  <si>
    <t>高在龍</t>
  </si>
  <si>
    <t>고재룡</t>
  </si>
  <si>
    <t>崔正右</t>
  </si>
  <si>
    <t>최정우</t>
  </si>
  <si>
    <t>崔之顥</t>
  </si>
  <si>
    <t>최지호</t>
  </si>
  <si>
    <t>孫尙坤</t>
  </si>
  <si>
    <t>손상곤</t>
  </si>
  <si>
    <t>李光</t>
  </si>
  <si>
    <t>이광</t>
  </si>
  <si>
    <t>姜啓得</t>
  </si>
  <si>
    <t>강계득</t>
  </si>
  <si>
    <t>孫大興</t>
  </si>
  <si>
    <t>손대흥</t>
  </si>
  <si>
    <t>張斗柱</t>
  </si>
  <si>
    <t>장두주</t>
  </si>
  <si>
    <t>鄭福守</t>
  </si>
  <si>
    <t>정복수</t>
  </si>
  <si>
    <t>鄭海守</t>
  </si>
  <si>
    <t>정해수</t>
  </si>
  <si>
    <t>孫大殷</t>
  </si>
  <si>
    <t>손대은</t>
  </si>
  <si>
    <t>朴致奎</t>
  </si>
  <si>
    <t>박치규</t>
  </si>
  <si>
    <t>張氏</t>
  </si>
  <si>
    <t>장씨</t>
  </si>
  <si>
    <t>李有隼</t>
  </si>
  <si>
    <t>이유준</t>
  </si>
  <si>
    <t>張德成</t>
  </si>
  <si>
    <t>장덕성</t>
  </si>
  <si>
    <t>李伎秀</t>
  </si>
  <si>
    <t>이기수</t>
  </si>
  <si>
    <t>張德八</t>
  </si>
  <si>
    <t>장덕팔</t>
  </si>
  <si>
    <t>張斗五</t>
  </si>
  <si>
    <t>장두오</t>
  </si>
  <si>
    <t>姜曦太</t>
  </si>
  <si>
    <t>강희태</t>
  </si>
  <si>
    <t>朴道實</t>
  </si>
  <si>
    <t>박도실</t>
  </si>
  <si>
    <t>張斗候</t>
  </si>
  <si>
    <t>장두후</t>
  </si>
  <si>
    <t>朴之賢</t>
  </si>
  <si>
    <t>박지현</t>
  </si>
  <si>
    <t>朴基春</t>
  </si>
  <si>
    <t>박기춘</t>
  </si>
  <si>
    <t>張斗直</t>
  </si>
  <si>
    <t>장두직</t>
  </si>
  <si>
    <t>趙斗和</t>
  </si>
  <si>
    <t>조두화</t>
  </si>
  <si>
    <t>趙琦龍</t>
  </si>
  <si>
    <t>조기룡</t>
  </si>
  <si>
    <t>鄭樓云長</t>
  </si>
  <si>
    <t>정누운장</t>
  </si>
  <si>
    <t>鄭履鳳</t>
  </si>
  <si>
    <t>정이봉</t>
  </si>
  <si>
    <t>李啓敏</t>
  </si>
  <si>
    <t>이계민</t>
  </si>
  <si>
    <t>李日樞</t>
  </si>
  <si>
    <t>이일추</t>
  </si>
  <si>
    <t>金錫鼎</t>
  </si>
  <si>
    <t>김석정</t>
  </si>
  <si>
    <t>張晉能</t>
  </si>
  <si>
    <t>장진능</t>
  </si>
  <si>
    <t>崔昌臣</t>
  </si>
  <si>
    <t>최창신</t>
  </si>
  <si>
    <t>李大源</t>
  </si>
  <si>
    <t>李聖樞</t>
  </si>
  <si>
    <t>이성추</t>
  </si>
  <si>
    <t>李哲道</t>
  </si>
  <si>
    <t>이철도</t>
  </si>
  <si>
    <t>吳遜萬</t>
  </si>
  <si>
    <t>오손만</t>
  </si>
  <si>
    <t>尹正世</t>
  </si>
  <si>
    <t>윤정세</t>
  </si>
  <si>
    <t>尹日成</t>
  </si>
  <si>
    <t>윤일성</t>
  </si>
  <si>
    <t>尹永守</t>
  </si>
  <si>
    <t>윤영수</t>
  </si>
  <si>
    <t>徐時孫</t>
  </si>
  <si>
    <t>서시손</t>
  </si>
  <si>
    <t>裵召史</t>
  </si>
  <si>
    <t>배소사</t>
  </si>
  <si>
    <t>芮東臣</t>
  </si>
  <si>
    <t>예동신</t>
  </si>
  <si>
    <t>尹聖彬</t>
  </si>
  <si>
    <t>윤성빈</t>
  </si>
  <si>
    <t>芮東幹</t>
  </si>
  <si>
    <t>예동간</t>
  </si>
  <si>
    <t>尹滋權</t>
  </si>
  <si>
    <t>윤자권</t>
  </si>
  <si>
    <t>吳末孫</t>
  </si>
  <si>
    <t>오말손</t>
  </si>
  <si>
    <t>尹仁世</t>
  </si>
  <si>
    <t>윤인세</t>
  </si>
  <si>
    <t>徐萬烈</t>
  </si>
  <si>
    <t>서만열</t>
  </si>
  <si>
    <t>李鶴鳳</t>
  </si>
  <si>
    <t>이학봉</t>
  </si>
  <si>
    <t>李起雲</t>
  </si>
  <si>
    <t>이기운</t>
  </si>
  <si>
    <t>李順仁</t>
  </si>
  <si>
    <t>이순인</t>
  </si>
  <si>
    <t>李錫俊</t>
  </si>
  <si>
    <t>이석준</t>
  </si>
  <si>
    <t>李在孝</t>
  </si>
  <si>
    <t>이재효</t>
  </si>
  <si>
    <t>李得樞</t>
  </si>
  <si>
    <t>이득추</t>
  </si>
  <si>
    <t>姜氏</t>
  </si>
  <si>
    <t>강씨</t>
  </si>
  <si>
    <t>李寬洪</t>
  </si>
  <si>
    <t>이관홍</t>
  </si>
  <si>
    <t>金氏</t>
  </si>
  <si>
    <t>김씨</t>
  </si>
  <si>
    <t>郭基興</t>
  </si>
  <si>
    <t>곽기흥</t>
  </si>
  <si>
    <t>李慶潤</t>
  </si>
  <si>
    <t>이경윤</t>
  </si>
  <si>
    <t>全萬權</t>
  </si>
  <si>
    <t>전만권</t>
  </si>
  <si>
    <t>李孝俊</t>
  </si>
  <si>
    <t>이효준</t>
  </si>
  <si>
    <t>黃雲伊</t>
  </si>
  <si>
    <t>황운이</t>
  </si>
  <si>
    <t>李鶴閏</t>
  </si>
  <si>
    <t>이학윤</t>
  </si>
  <si>
    <t>李佑俊</t>
  </si>
  <si>
    <t>이우준</t>
  </si>
  <si>
    <t>車氏</t>
  </si>
  <si>
    <t>차씨</t>
  </si>
  <si>
    <t>徐韶奎</t>
  </si>
  <si>
    <t>서소규</t>
  </si>
  <si>
    <t>成瑢</t>
    <phoneticPr fontId="1" type="noConversion"/>
  </si>
  <si>
    <t>卞成瑢</t>
  </si>
  <si>
    <t>卞成瑢</t>
    <phoneticPr fontId="1" type="noConversion"/>
  </si>
  <si>
    <t>변성용</t>
  </si>
  <si>
    <t>변성용</t>
    <phoneticPr fontId="1" type="noConversion"/>
  </si>
  <si>
    <t>周烈</t>
    <phoneticPr fontId="1" type="noConversion"/>
  </si>
  <si>
    <t>徐周烈</t>
  </si>
  <si>
    <t>徐周烈</t>
    <phoneticPr fontId="1" type="noConversion"/>
  </si>
  <si>
    <t>서주열</t>
  </si>
  <si>
    <t>서주열</t>
    <phoneticPr fontId="1" type="noConversion"/>
  </si>
  <si>
    <t>수포이재백고대자</t>
    <phoneticPr fontId="1" type="noConversion"/>
  </si>
  <si>
    <t>收布李再白故代子</t>
    <phoneticPr fontId="1" type="noConversion"/>
  </si>
  <si>
    <t>이</t>
    <phoneticPr fontId="1" type="noConversion"/>
  </si>
  <si>
    <t>신</t>
    <phoneticPr fontId="1" type="noConversion"/>
  </si>
  <si>
    <t>李</t>
    <phoneticPr fontId="1" type="noConversion"/>
  </si>
  <si>
    <t>李明哲</t>
    <phoneticPr fontId="1" type="noConversion"/>
  </si>
  <si>
    <t>이명철</t>
    <phoneticPr fontId="1" type="noConversion"/>
  </si>
  <si>
    <t>申</t>
    <phoneticPr fontId="1" type="noConversion"/>
  </si>
  <si>
    <t>申商坤</t>
    <phoneticPr fontId="1" type="noConversion"/>
  </si>
  <si>
    <t>신상곤</t>
    <phoneticPr fontId="1" type="noConversion"/>
  </si>
  <si>
    <t>와</t>
    <phoneticPr fontId="1" type="noConversion"/>
  </si>
  <si>
    <t>守乃</t>
    <phoneticPr fontId="1" type="noConversion"/>
  </si>
  <si>
    <t>達用</t>
    <phoneticPr fontId="1" type="noConversion"/>
  </si>
  <si>
    <t>열</t>
    <phoneticPr fontId="1" type="noConversion"/>
  </si>
  <si>
    <t>비</t>
    <phoneticPr fontId="1" type="noConversion"/>
  </si>
  <si>
    <t>말심</t>
    <phoneticPr fontId="1" type="noConversion"/>
  </si>
  <si>
    <t>상</t>
    <phoneticPr fontId="1" type="noConversion"/>
  </si>
  <si>
    <t>능주</t>
    <phoneticPr fontId="1" type="noConversion"/>
  </si>
  <si>
    <t>吏保</t>
    <phoneticPr fontId="1" type="noConversion"/>
  </si>
  <si>
    <t>이보</t>
    <phoneticPr fontId="1" type="noConversion"/>
  </si>
  <si>
    <t xml:space="preserve">洼 </t>
    <phoneticPr fontId="1" type="noConversion"/>
  </si>
  <si>
    <t>武岳</t>
    <phoneticPr fontId="1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</si>
  <si>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載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</si>
  <si>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化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</si>
  <si>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孫</t>
    </r>
  </si>
  <si>
    <t>備考</t>
    <phoneticPr fontId="1" type="noConversion"/>
  </si>
  <si>
    <t>(源)狹川</t>
    <phoneticPr fontId="1" type="noConversion"/>
  </si>
  <si>
    <t>陜川</t>
    <phoneticPr fontId="1" type="noConversion"/>
  </si>
  <si>
    <t>합천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</si>
</sst>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sz val="8"/>
      <name val="돋움"/>
      <family val="3"/>
      <charset val="129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11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2" customWidth="1"/>
    <col min="3" max="4" width="8.7109375" style="2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2" customWidth="1"/>
    <col min="23" max="24" width="2.7109375" style="2" customWidth="1"/>
    <col min="25" max="28" width="10.7109375" style="2" customWidth="1"/>
    <col min="29" max="31" width="4.7109375" style="2" customWidth="1"/>
    <col min="32" max="35" width="15.7109375" style="2" customWidth="1"/>
    <col min="36" max="37" width="2.7109375" style="2" customWidth="1"/>
    <col min="38" max="39" width="4.7109375" style="2" customWidth="1"/>
    <col min="40" max="45" width="10.7109375" style="2" customWidth="1"/>
    <col min="46" max="47" width="25.7109375" style="2" customWidth="1"/>
    <col min="48" max="57" width="10.7109375" style="2" customWidth="1"/>
    <col min="58" max="58" width="5.7109375" style="2" customWidth="1"/>
    <col min="59" max="60" width="25.7109375" style="2" customWidth="1"/>
    <col min="61" max="62" width="10.7109375" style="2" customWidth="1"/>
    <col min="63" max="64" width="25.7109375" style="2" customWidth="1"/>
    <col min="65" max="66" width="10.7109375" style="2" customWidth="1"/>
    <col min="67" max="68" width="25.7109375" style="2" customWidth="1"/>
    <col min="69" max="70" width="10.7109375" style="2" customWidth="1"/>
    <col min="71" max="72" width="4.7109375" style="2" customWidth="1"/>
    <col min="73" max="73" width="30.7109375" style="2" customWidth="1"/>
    <col min="74" max="16384" width="9.140625" style="2"/>
  </cols>
  <sheetData>
    <row r="1" spans="1:73" s="4" customFormat="1" ht="13.5" customHeight="1">
      <c r="A1" s="3" t="s">
        <v>0</v>
      </c>
      <c r="B1" s="4" t="s">
        <v>5161</v>
      </c>
      <c r="C1" s="4" t="s">
        <v>5162</v>
      </c>
      <c r="D1" s="4" t="s">
        <v>5163</v>
      </c>
      <c r="E1" s="4" t="s">
        <v>5164</v>
      </c>
      <c r="F1" s="4" t="s">
        <v>1</v>
      </c>
      <c r="G1" s="4" t="s">
        <v>2</v>
      </c>
      <c r="H1" s="4" t="s">
        <v>2868</v>
      </c>
      <c r="I1" s="4" t="s">
        <v>3</v>
      </c>
      <c r="J1" s="4" t="s">
        <v>4</v>
      </c>
      <c r="K1" s="4" t="s">
        <v>2876</v>
      </c>
      <c r="L1" s="4" t="s">
        <v>5</v>
      </c>
      <c r="M1" s="4" t="s">
        <v>5165</v>
      </c>
      <c r="N1" s="4" t="s">
        <v>5166</v>
      </c>
      <c r="O1" s="4" t="s">
        <v>6</v>
      </c>
      <c r="P1" s="4" t="s">
        <v>2927</v>
      </c>
      <c r="Q1" s="4" t="s">
        <v>7</v>
      </c>
      <c r="R1" s="4" t="s">
        <v>2928</v>
      </c>
      <c r="S1" s="4" t="s">
        <v>8</v>
      </c>
      <c r="T1" s="4" t="s">
        <v>2940</v>
      </c>
      <c r="U1" s="4" t="s">
        <v>9</v>
      </c>
      <c r="V1" s="4" t="s">
        <v>2958</v>
      </c>
      <c r="W1" s="4" t="s">
        <v>10</v>
      </c>
      <c r="X1" s="4" t="s">
        <v>2986</v>
      </c>
      <c r="Y1" s="4" t="s">
        <v>11</v>
      </c>
      <c r="Z1" s="4" t="s">
        <v>3032</v>
      </c>
      <c r="AA1" s="4" t="s">
        <v>12</v>
      </c>
      <c r="AB1" s="4" t="s">
        <v>3799</v>
      </c>
      <c r="AC1" s="4" t="s">
        <v>13</v>
      </c>
      <c r="AD1" s="4" t="s">
        <v>14</v>
      </c>
      <c r="AE1" s="4" t="s">
        <v>3802</v>
      </c>
      <c r="AF1" s="4" t="s">
        <v>15</v>
      </c>
      <c r="AG1" s="4" t="s">
        <v>3862</v>
      </c>
      <c r="AH1" s="4" t="s">
        <v>16</v>
      </c>
      <c r="AI1" s="4" t="s">
        <v>3863</v>
      </c>
      <c r="AJ1" s="4" t="s">
        <v>17</v>
      </c>
      <c r="AK1" s="4" t="s">
        <v>3864</v>
      </c>
      <c r="AL1" s="4" t="s">
        <v>18</v>
      </c>
      <c r="AM1" s="4" t="s">
        <v>3866</v>
      </c>
      <c r="AN1" s="4" t="s">
        <v>19</v>
      </c>
      <c r="AO1" s="4" t="s">
        <v>3923</v>
      </c>
      <c r="AP1" s="4" t="s">
        <v>20</v>
      </c>
      <c r="AQ1" s="4" t="s">
        <v>3924</v>
      </c>
      <c r="AR1" s="4" t="s">
        <v>21</v>
      </c>
      <c r="AS1" s="4" t="s">
        <v>3925</v>
      </c>
      <c r="AT1" s="4" t="s">
        <v>22</v>
      </c>
      <c r="AU1" s="4" t="s">
        <v>3926</v>
      </c>
      <c r="AV1" s="4" t="s">
        <v>23</v>
      </c>
      <c r="AW1" s="4" t="s">
        <v>3942</v>
      </c>
      <c r="AX1" s="4" t="s">
        <v>24</v>
      </c>
      <c r="AY1" s="4" t="s">
        <v>4297</v>
      </c>
      <c r="AZ1" s="4" t="s">
        <v>25</v>
      </c>
      <c r="BA1" s="4" t="s">
        <v>4298</v>
      </c>
      <c r="BB1" s="4" t="s">
        <v>26</v>
      </c>
      <c r="BC1" s="4" t="s">
        <v>4301</v>
      </c>
      <c r="BD1" s="4" t="s">
        <v>27</v>
      </c>
      <c r="BE1" s="4" t="s">
        <v>4302</v>
      </c>
      <c r="BF1" s="4" t="s">
        <v>28</v>
      </c>
      <c r="BG1" s="4" t="s">
        <v>29</v>
      </c>
      <c r="BH1" s="4" t="s">
        <v>4303</v>
      </c>
      <c r="BI1" s="4" t="s">
        <v>30</v>
      </c>
      <c r="BJ1" s="4" t="s">
        <v>4307</v>
      </c>
      <c r="BK1" s="4" t="s">
        <v>31</v>
      </c>
      <c r="BL1" s="4" t="s">
        <v>4610</v>
      </c>
      <c r="BM1" s="4" t="s">
        <v>32</v>
      </c>
      <c r="BN1" s="4" t="s">
        <v>4617</v>
      </c>
      <c r="BO1" s="4" t="s">
        <v>33</v>
      </c>
      <c r="BP1" s="4" t="s">
        <v>4867</v>
      </c>
      <c r="BQ1" s="4" t="s">
        <v>34</v>
      </c>
      <c r="BR1" s="4" t="s">
        <v>4871</v>
      </c>
      <c r="BS1" s="4" t="s">
        <v>35</v>
      </c>
      <c r="BT1" s="4" t="s">
        <v>5143</v>
      </c>
      <c r="BU1" s="4" t="s">
        <v>6165</v>
      </c>
    </row>
    <row r="2" spans="1:73" ht="13.5" customHeight="1">
      <c r="A2" s="5" t="str">
        <f t="shared" ref="A2:A23" si="0">HYPERLINK("http://kyu.snu.ac.kr/sdhj/index.jsp?type=hj/GK14785_00_IH_0001_002.jpg","1861_각현내_002")</f>
        <v>1861_각현내_002</v>
      </c>
      <c r="B2" s="2">
        <v>1861</v>
      </c>
      <c r="C2" s="2" t="s">
        <v>5173</v>
      </c>
      <c r="D2" s="2" t="s">
        <v>5174</v>
      </c>
      <c r="E2" s="2">
        <v>1</v>
      </c>
      <c r="F2" s="2">
        <v>1</v>
      </c>
      <c r="G2" s="2" t="s">
        <v>5170</v>
      </c>
      <c r="H2" s="2" t="s">
        <v>5172</v>
      </c>
      <c r="I2" s="2">
        <v>1</v>
      </c>
      <c r="J2" s="2" t="s">
        <v>36</v>
      </c>
      <c r="K2" s="2" t="s">
        <v>2877</v>
      </c>
      <c r="L2" s="2">
        <v>1</v>
      </c>
      <c r="M2" s="2" t="s">
        <v>5605</v>
      </c>
      <c r="N2" s="2" t="s">
        <v>5606</v>
      </c>
      <c r="Q2" s="2" t="s">
        <v>5214</v>
      </c>
      <c r="R2" s="2" t="s">
        <v>2929</v>
      </c>
      <c r="T2" s="2" t="s">
        <v>5220</v>
      </c>
      <c r="W2" s="2" t="s">
        <v>135</v>
      </c>
      <c r="X2" s="2" t="s">
        <v>5215</v>
      </c>
      <c r="Y2" s="2" t="s">
        <v>37</v>
      </c>
      <c r="Z2" s="2" t="s">
        <v>3033</v>
      </c>
      <c r="AC2" s="2">
        <v>24</v>
      </c>
      <c r="AD2" s="2" t="s">
        <v>38</v>
      </c>
      <c r="AE2" s="2" t="s">
        <v>3803</v>
      </c>
      <c r="AJ2" s="2" t="s">
        <v>17</v>
      </c>
      <c r="AK2" s="2" t="s">
        <v>3864</v>
      </c>
      <c r="AL2" s="2" t="s">
        <v>39</v>
      </c>
      <c r="AM2" s="2" t="s">
        <v>3867</v>
      </c>
      <c r="AT2" s="2" t="s">
        <v>40</v>
      </c>
      <c r="AU2" s="2" t="s">
        <v>3927</v>
      </c>
      <c r="AV2" s="2" t="s">
        <v>41</v>
      </c>
      <c r="AW2" s="2" t="s">
        <v>3943</v>
      </c>
      <c r="BG2" s="2" t="s">
        <v>40</v>
      </c>
      <c r="BH2" s="2" t="s">
        <v>3927</v>
      </c>
      <c r="BI2" s="2" t="s">
        <v>42</v>
      </c>
      <c r="BJ2" s="2" t="s">
        <v>5366</v>
      </c>
      <c r="BK2" s="2" t="s">
        <v>40</v>
      </c>
      <c r="BL2" s="2" t="s">
        <v>3927</v>
      </c>
      <c r="BM2" s="2" t="s">
        <v>43</v>
      </c>
      <c r="BN2" s="2" t="s">
        <v>4326</v>
      </c>
      <c r="BO2" s="2" t="s">
        <v>40</v>
      </c>
      <c r="BP2" s="2" t="s">
        <v>3927</v>
      </c>
      <c r="BQ2" s="2" t="s">
        <v>44</v>
      </c>
      <c r="BR2" s="2" t="s">
        <v>5528</v>
      </c>
      <c r="BS2" s="2" t="s">
        <v>45</v>
      </c>
      <c r="BT2" s="2" t="s">
        <v>3868</v>
      </c>
    </row>
    <row r="3" spans="1:73" ht="13.5" customHeight="1">
      <c r="A3" s="5" t="str">
        <f t="shared" si="0"/>
        <v>1861_각현내_002</v>
      </c>
      <c r="B3" s="2">
        <v>1861</v>
      </c>
      <c r="C3" s="2" t="s">
        <v>5173</v>
      </c>
      <c r="D3" s="2" t="s">
        <v>5174</v>
      </c>
      <c r="E3" s="2">
        <v>2</v>
      </c>
      <c r="F3" s="2">
        <v>1</v>
      </c>
      <c r="G3" s="2" t="s">
        <v>5169</v>
      </c>
      <c r="H3" s="2" t="s">
        <v>5171</v>
      </c>
      <c r="I3" s="2">
        <v>1</v>
      </c>
      <c r="L3" s="2">
        <v>1</v>
      </c>
      <c r="M3" s="2" t="s">
        <v>5605</v>
      </c>
      <c r="N3" s="2" t="s">
        <v>5606</v>
      </c>
      <c r="S3" s="2" t="s">
        <v>46</v>
      </c>
      <c r="T3" s="2" t="s">
        <v>2941</v>
      </c>
      <c r="W3" s="2" t="s">
        <v>47</v>
      </c>
      <c r="X3" s="2" t="s">
        <v>5196</v>
      </c>
      <c r="Y3" s="2" t="s">
        <v>48</v>
      </c>
      <c r="Z3" s="2" t="s">
        <v>3034</v>
      </c>
      <c r="AC3" s="2">
        <v>56</v>
      </c>
      <c r="AD3" s="2" t="s">
        <v>49</v>
      </c>
      <c r="AE3" s="2" t="s">
        <v>3804</v>
      </c>
      <c r="AJ3" s="2" t="s">
        <v>50</v>
      </c>
      <c r="AK3" s="2" t="s">
        <v>3865</v>
      </c>
      <c r="AL3" s="2" t="s">
        <v>45</v>
      </c>
      <c r="AM3" s="2" t="s">
        <v>3868</v>
      </c>
    </row>
    <row r="4" spans="1:73" ht="13.5" customHeight="1">
      <c r="A4" s="5" t="str">
        <f t="shared" si="0"/>
        <v>1861_각현내_002</v>
      </c>
      <c r="B4" s="2">
        <v>1861</v>
      </c>
      <c r="C4" s="2" t="s">
        <v>5173</v>
      </c>
      <c r="D4" s="2" t="s">
        <v>5174</v>
      </c>
      <c r="E4" s="2">
        <v>3</v>
      </c>
      <c r="F4" s="2">
        <v>1</v>
      </c>
      <c r="G4" s="2" t="s">
        <v>5169</v>
      </c>
      <c r="H4" s="2" t="s">
        <v>5171</v>
      </c>
      <c r="I4" s="2">
        <v>1</v>
      </c>
      <c r="L4" s="2">
        <v>1</v>
      </c>
      <c r="M4" s="2" t="s">
        <v>5605</v>
      </c>
      <c r="N4" s="2" t="s">
        <v>5606</v>
      </c>
      <c r="S4" s="2" t="s">
        <v>51</v>
      </c>
      <c r="T4" s="2" t="s">
        <v>2942</v>
      </c>
      <c r="W4" s="2" t="s">
        <v>52</v>
      </c>
      <c r="X4" s="2" t="s">
        <v>2987</v>
      </c>
      <c r="Y4" s="2" t="s">
        <v>48</v>
      </c>
      <c r="Z4" s="2" t="s">
        <v>3034</v>
      </c>
      <c r="AC4" s="2">
        <v>26</v>
      </c>
      <c r="AD4" s="2" t="s">
        <v>53</v>
      </c>
      <c r="AE4" s="2" t="s">
        <v>3805</v>
      </c>
      <c r="AJ4" s="2" t="s">
        <v>50</v>
      </c>
      <c r="AK4" s="2" t="s">
        <v>3865</v>
      </c>
      <c r="AL4" s="2" t="s">
        <v>54</v>
      </c>
      <c r="AM4" s="2" t="s">
        <v>3869</v>
      </c>
      <c r="AT4" s="2" t="s">
        <v>55</v>
      </c>
      <c r="AU4" s="2" t="s">
        <v>2962</v>
      </c>
      <c r="AV4" s="2" t="s">
        <v>56</v>
      </c>
      <c r="AW4" s="2" t="s">
        <v>3944</v>
      </c>
      <c r="BG4" s="2" t="s">
        <v>40</v>
      </c>
      <c r="BH4" s="2" t="s">
        <v>3927</v>
      </c>
      <c r="BI4" s="2" t="s">
        <v>6160</v>
      </c>
      <c r="BJ4" s="2" t="s">
        <v>6150</v>
      </c>
      <c r="BK4" s="2" t="s">
        <v>40</v>
      </c>
      <c r="BL4" s="2" t="s">
        <v>3927</v>
      </c>
      <c r="BM4" s="2" t="s">
        <v>57</v>
      </c>
      <c r="BN4" s="2" t="s">
        <v>4618</v>
      </c>
      <c r="BO4" s="2" t="s">
        <v>40</v>
      </c>
      <c r="BP4" s="2" t="s">
        <v>3927</v>
      </c>
      <c r="BQ4" s="2" t="s">
        <v>58</v>
      </c>
      <c r="BR4" s="2" t="s">
        <v>4872</v>
      </c>
      <c r="BS4" s="2" t="s">
        <v>39</v>
      </c>
      <c r="BT4" s="2" t="s">
        <v>3867</v>
      </c>
    </row>
    <row r="5" spans="1:73" ht="13.5" customHeight="1">
      <c r="A5" s="5" t="str">
        <f t="shared" si="0"/>
        <v>1861_각현내_002</v>
      </c>
      <c r="B5" s="2">
        <v>1861</v>
      </c>
      <c r="C5" s="2" t="s">
        <v>5173</v>
      </c>
      <c r="D5" s="2" t="s">
        <v>5174</v>
      </c>
      <c r="E5" s="2">
        <v>4</v>
      </c>
      <c r="F5" s="2">
        <v>1</v>
      </c>
      <c r="G5" s="2" t="s">
        <v>5169</v>
      </c>
      <c r="H5" s="2" t="s">
        <v>5171</v>
      </c>
      <c r="I5" s="2">
        <v>1</v>
      </c>
      <c r="L5" s="2">
        <v>1</v>
      </c>
      <c r="M5" s="2" t="s">
        <v>5605</v>
      </c>
      <c r="N5" s="2" t="s">
        <v>5606</v>
      </c>
      <c r="S5" s="2" t="s">
        <v>59</v>
      </c>
      <c r="T5" s="2" t="s">
        <v>2943</v>
      </c>
      <c r="U5" s="2" t="s">
        <v>60</v>
      </c>
      <c r="V5" s="2" t="s">
        <v>2959</v>
      </c>
      <c r="Y5" s="2" t="s">
        <v>61</v>
      </c>
      <c r="Z5" s="2" t="s">
        <v>3035</v>
      </c>
      <c r="AC5" s="2">
        <v>21</v>
      </c>
      <c r="AD5" s="2" t="s">
        <v>62</v>
      </c>
      <c r="AE5" s="2" t="s">
        <v>3806</v>
      </c>
    </row>
    <row r="6" spans="1:73" ht="13.5" customHeight="1">
      <c r="A6" s="5" t="str">
        <f t="shared" si="0"/>
        <v>1861_각현내_002</v>
      </c>
      <c r="B6" s="2">
        <v>1861</v>
      </c>
      <c r="C6" s="2" t="s">
        <v>5173</v>
      </c>
      <c r="D6" s="2" t="s">
        <v>5174</v>
      </c>
      <c r="E6" s="2">
        <v>5</v>
      </c>
      <c r="F6" s="2">
        <v>1</v>
      </c>
      <c r="G6" s="2" t="s">
        <v>5169</v>
      </c>
      <c r="H6" s="2" t="s">
        <v>5171</v>
      </c>
      <c r="I6" s="2">
        <v>1</v>
      </c>
      <c r="L6" s="2">
        <v>1</v>
      </c>
      <c r="M6" s="2" t="s">
        <v>5605</v>
      </c>
      <c r="N6" s="2" t="s">
        <v>5606</v>
      </c>
      <c r="T6" s="2" t="s">
        <v>5221</v>
      </c>
      <c r="U6" s="2" t="s">
        <v>63</v>
      </c>
      <c r="V6" s="2" t="s">
        <v>2960</v>
      </c>
      <c r="Y6" s="2" t="s">
        <v>64</v>
      </c>
      <c r="Z6" s="2" t="s">
        <v>3036</v>
      </c>
      <c r="AC6" s="2">
        <v>64</v>
      </c>
      <c r="AD6" s="2" t="s">
        <v>65</v>
      </c>
      <c r="AE6" s="2" t="s">
        <v>3807</v>
      </c>
    </row>
    <row r="7" spans="1:73" ht="13.5" customHeight="1">
      <c r="A7" s="5" t="str">
        <f t="shared" si="0"/>
        <v>1861_각현내_002</v>
      </c>
      <c r="B7" s="2">
        <v>1861</v>
      </c>
      <c r="C7" s="2" t="s">
        <v>5173</v>
      </c>
      <c r="D7" s="2" t="s">
        <v>5174</v>
      </c>
      <c r="E7" s="2">
        <v>6</v>
      </c>
      <c r="F7" s="2">
        <v>1</v>
      </c>
      <c r="G7" s="2" t="s">
        <v>5169</v>
      </c>
      <c r="H7" s="2" t="s">
        <v>5171</v>
      </c>
      <c r="I7" s="2">
        <v>1</v>
      </c>
      <c r="L7" s="2">
        <v>1</v>
      </c>
      <c r="M7" s="2" t="s">
        <v>5605</v>
      </c>
      <c r="N7" s="2" t="s">
        <v>5606</v>
      </c>
      <c r="T7" s="2" t="s">
        <v>5221</v>
      </c>
      <c r="U7" s="2" t="s">
        <v>66</v>
      </c>
      <c r="V7" s="2" t="s">
        <v>2961</v>
      </c>
      <c r="Y7" s="2" t="s">
        <v>67</v>
      </c>
      <c r="Z7" s="2" t="s">
        <v>3037</v>
      </c>
      <c r="AC7" s="2">
        <v>60</v>
      </c>
      <c r="AD7" s="2" t="s">
        <v>68</v>
      </c>
      <c r="AE7" s="2" t="s">
        <v>3125</v>
      </c>
    </row>
    <row r="8" spans="1:73" ht="13.5" customHeight="1">
      <c r="A8" s="5" t="str">
        <f t="shared" si="0"/>
        <v>1861_각현내_002</v>
      </c>
      <c r="B8" s="2">
        <v>1861</v>
      </c>
      <c r="C8" s="2" t="s">
        <v>5173</v>
      </c>
      <c r="D8" s="2" t="s">
        <v>5174</v>
      </c>
      <c r="E8" s="2">
        <v>7</v>
      </c>
      <c r="F8" s="2">
        <v>1</v>
      </c>
      <c r="G8" s="2" t="s">
        <v>5169</v>
      </c>
      <c r="H8" s="2" t="s">
        <v>5171</v>
      </c>
      <c r="I8" s="2">
        <v>1</v>
      </c>
      <c r="L8" s="2">
        <v>1</v>
      </c>
      <c r="M8" s="2" t="s">
        <v>5605</v>
      </c>
      <c r="N8" s="2" t="s">
        <v>5606</v>
      </c>
      <c r="T8" s="2" t="s">
        <v>5221</v>
      </c>
      <c r="U8" s="2" t="s">
        <v>66</v>
      </c>
      <c r="V8" s="2" t="s">
        <v>2961</v>
      </c>
      <c r="Y8" s="2" t="s">
        <v>69</v>
      </c>
      <c r="Z8" s="2" t="s">
        <v>3038</v>
      </c>
      <c r="AC8" s="2">
        <v>35</v>
      </c>
      <c r="AD8" s="2" t="s">
        <v>70</v>
      </c>
      <c r="AE8" s="2" t="s">
        <v>3808</v>
      </c>
    </row>
    <row r="9" spans="1:73" ht="13.5" customHeight="1">
      <c r="A9" s="5" t="str">
        <f t="shared" si="0"/>
        <v>1861_각현내_002</v>
      </c>
      <c r="B9" s="2">
        <v>1861</v>
      </c>
      <c r="C9" s="2" t="s">
        <v>5173</v>
      </c>
      <c r="D9" s="2" t="s">
        <v>5174</v>
      </c>
      <c r="E9" s="2">
        <v>8</v>
      </c>
      <c r="F9" s="2">
        <v>1</v>
      </c>
      <c r="G9" s="2" t="s">
        <v>5169</v>
      </c>
      <c r="H9" s="2" t="s">
        <v>5171</v>
      </c>
      <c r="I9" s="2">
        <v>1</v>
      </c>
      <c r="L9" s="2">
        <v>1</v>
      </c>
      <c r="M9" s="2" t="s">
        <v>5605</v>
      </c>
      <c r="N9" s="2" t="s">
        <v>5606</v>
      </c>
      <c r="T9" s="2" t="s">
        <v>5221</v>
      </c>
      <c r="U9" s="2" t="s">
        <v>66</v>
      </c>
      <c r="V9" s="2" t="s">
        <v>2961</v>
      </c>
      <c r="Y9" s="2" t="s">
        <v>6151</v>
      </c>
      <c r="Z9" s="2" t="s">
        <v>3039</v>
      </c>
      <c r="AC9" s="2">
        <v>13</v>
      </c>
      <c r="AD9" s="2" t="s">
        <v>72</v>
      </c>
      <c r="AE9" s="2" t="s">
        <v>3809</v>
      </c>
      <c r="BC9" s="2" t="s">
        <v>6154</v>
      </c>
      <c r="BE9" s="2" t="s">
        <v>6153</v>
      </c>
      <c r="BF9" s="2" t="s">
        <v>5341</v>
      </c>
    </row>
    <row r="10" spans="1:73" ht="13.5" customHeight="1">
      <c r="A10" s="5" t="str">
        <f t="shared" si="0"/>
        <v>1861_각현내_002</v>
      </c>
      <c r="B10" s="2">
        <v>1861</v>
      </c>
      <c r="C10" s="2" t="s">
        <v>5173</v>
      </c>
      <c r="D10" s="2" t="s">
        <v>5174</v>
      </c>
      <c r="E10" s="2">
        <v>9</v>
      </c>
      <c r="F10" s="2">
        <v>1</v>
      </c>
      <c r="G10" s="2" t="s">
        <v>5169</v>
      </c>
      <c r="H10" s="2" t="s">
        <v>5171</v>
      </c>
      <c r="I10" s="2">
        <v>1</v>
      </c>
      <c r="L10" s="2">
        <v>1</v>
      </c>
      <c r="M10" s="2" t="s">
        <v>5605</v>
      </c>
      <c r="N10" s="2" t="s">
        <v>5606</v>
      </c>
      <c r="T10" s="2" t="s">
        <v>5221</v>
      </c>
      <c r="U10" s="2" t="s">
        <v>63</v>
      </c>
      <c r="V10" s="2" t="s">
        <v>2960</v>
      </c>
      <c r="Y10" s="2" t="s">
        <v>6152</v>
      </c>
      <c r="Z10" s="2" t="s">
        <v>3040</v>
      </c>
      <c r="AC10" s="2">
        <v>50</v>
      </c>
      <c r="AD10" s="2" t="s">
        <v>74</v>
      </c>
      <c r="AE10" s="2" t="s">
        <v>3810</v>
      </c>
    </row>
    <row r="11" spans="1:73" ht="13.5" customHeight="1">
      <c r="A11" s="5" t="str">
        <f t="shared" si="0"/>
        <v>1861_각현내_002</v>
      </c>
      <c r="B11" s="2">
        <v>1861</v>
      </c>
      <c r="C11" s="2" t="s">
        <v>5173</v>
      </c>
      <c r="D11" s="2" t="s">
        <v>5174</v>
      </c>
      <c r="E11" s="2">
        <v>10</v>
      </c>
      <c r="F11" s="2">
        <v>1</v>
      </c>
      <c r="G11" s="2" t="s">
        <v>5169</v>
      </c>
      <c r="H11" s="2" t="s">
        <v>5171</v>
      </c>
      <c r="I11" s="2">
        <v>1</v>
      </c>
      <c r="L11" s="2">
        <v>1</v>
      </c>
      <c r="M11" s="2" t="s">
        <v>5605</v>
      </c>
      <c r="N11" s="2" t="s">
        <v>5606</v>
      </c>
      <c r="T11" s="2" t="s">
        <v>5221</v>
      </c>
      <c r="U11" s="2" t="s">
        <v>66</v>
      </c>
      <c r="V11" s="2" t="s">
        <v>2961</v>
      </c>
      <c r="Y11" s="2" t="s">
        <v>75</v>
      </c>
      <c r="Z11" s="2" t="s">
        <v>3041</v>
      </c>
      <c r="AC11" s="2">
        <v>60</v>
      </c>
      <c r="AD11" s="2" t="s">
        <v>68</v>
      </c>
      <c r="AE11" s="2" t="s">
        <v>3125</v>
      </c>
    </row>
    <row r="12" spans="1:73" ht="13.5" customHeight="1">
      <c r="A12" s="5" t="str">
        <f t="shared" si="0"/>
        <v>1861_각현내_002</v>
      </c>
      <c r="B12" s="2">
        <v>1861</v>
      </c>
      <c r="C12" s="2" t="s">
        <v>5173</v>
      </c>
      <c r="D12" s="2" t="s">
        <v>5174</v>
      </c>
      <c r="E12" s="2">
        <v>11</v>
      </c>
      <c r="F12" s="2">
        <v>1</v>
      </c>
      <c r="G12" s="2" t="s">
        <v>5169</v>
      </c>
      <c r="H12" s="2" t="s">
        <v>5171</v>
      </c>
      <c r="I12" s="2">
        <v>1</v>
      </c>
      <c r="L12" s="2">
        <v>1</v>
      </c>
      <c r="M12" s="2" t="s">
        <v>5605</v>
      </c>
      <c r="N12" s="2" t="s">
        <v>5606</v>
      </c>
      <c r="T12" s="2" t="s">
        <v>5221</v>
      </c>
      <c r="U12" s="2" t="s">
        <v>63</v>
      </c>
      <c r="V12" s="2" t="s">
        <v>2960</v>
      </c>
      <c r="Y12" s="2" t="s">
        <v>76</v>
      </c>
      <c r="Z12" s="2" t="s">
        <v>3042</v>
      </c>
      <c r="AC12" s="2">
        <v>31</v>
      </c>
      <c r="AD12" s="2" t="s">
        <v>77</v>
      </c>
      <c r="AE12" s="2" t="s">
        <v>3811</v>
      </c>
      <c r="BC12" s="2" t="s">
        <v>6154</v>
      </c>
      <c r="BE12" s="2" t="s">
        <v>6155</v>
      </c>
      <c r="BF12" s="2" t="s">
        <v>5341</v>
      </c>
    </row>
    <row r="13" spans="1:73" ht="13.5" customHeight="1">
      <c r="A13" s="5" t="str">
        <f t="shared" si="0"/>
        <v>1861_각현내_002</v>
      </c>
      <c r="B13" s="2">
        <v>1861</v>
      </c>
      <c r="C13" s="2" t="s">
        <v>5173</v>
      </c>
      <c r="D13" s="2" t="s">
        <v>5174</v>
      </c>
      <c r="E13" s="2">
        <v>12</v>
      </c>
      <c r="F13" s="2">
        <v>1</v>
      </c>
      <c r="G13" s="2" t="s">
        <v>5169</v>
      </c>
      <c r="H13" s="2" t="s">
        <v>5171</v>
      </c>
      <c r="I13" s="2">
        <v>1</v>
      </c>
      <c r="L13" s="2">
        <v>1</v>
      </c>
      <c r="M13" s="2" t="s">
        <v>5605</v>
      </c>
      <c r="N13" s="2" t="s">
        <v>5606</v>
      </c>
      <c r="T13" s="2" t="s">
        <v>5221</v>
      </c>
      <c r="U13" s="2" t="s">
        <v>66</v>
      </c>
      <c r="V13" s="2" t="s">
        <v>2961</v>
      </c>
      <c r="Y13" s="2" t="s">
        <v>78</v>
      </c>
      <c r="Z13" s="2" t="s">
        <v>3043</v>
      </c>
      <c r="AC13" s="2">
        <v>30</v>
      </c>
      <c r="AD13" s="2" t="s">
        <v>79</v>
      </c>
      <c r="AE13" s="2" t="s">
        <v>3812</v>
      </c>
    </row>
    <row r="14" spans="1:73" ht="13.5" customHeight="1">
      <c r="A14" s="5" t="str">
        <f t="shared" si="0"/>
        <v>1861_각현내_002</v>
      </c>
      <c r="B14" s="2">
        <v>1861</v>
      </c>
      <c r="C14" s="2" t="s">
        <v>5173</v>
      </c>
      <c r="D14" s="2" t="s">
        <v>5174</v>
      </c>
      <c r="E14" s="2">
        <v>13</v>
      </c>
      <c r="F14" s="2">
        <v>1</v>
      </c>
      <c r="G14" s="2" t="s">
        <v>5169</v>
      </c>
      <c r="H14" s="2" t="s">
        <v>5171</v>
      </c>
      <c r="I14" s="2">
        <v>1</v>
      </c>
      <c r="L14" s="2">
        <v>1</v>
      </c>
      <c r="M14" s="2" t="s">
        <v>5605</v>
      </c>
      <c r="N14" s="2" t="s">
        <v>5606</v>
      </c>
      <c r="T14" s="2" t="s">
        <v>5221</v>
      </c>
      <c r="U14" s="2" t="s">
        <v>63</v>
      </c>
      <c r="V14" s="2" t="s">
        <v>2960</v>
      </c>
      <c r="Y14" s="2" t="s">
        <v>80</v>
      </c>
      <c r="Z14" s="2" t="s">
        <v>3044</v>
      </c>
      <c r="AC14" s="2">
        <v>45</v>
      </c>
      <c r="AD14" s="2" t="s">
        <v>81</v>
      </c>
      <c r="AE14" s="2" t="s">
        <v>3813</v>
      </c>
    </row>
    <row r="15" spans="1:73" ht="13.5" customHeight="1">
      <c r="A15" s="5" t="str">
        <f t="shared" si="0"/>
        <v>1861_각현내_002</v>
      </c>
      <c r="B15" s="2">
        <v>1861</v>
      </c>
      <c r="C15" s="2" t="s">
        <v>5173</v>
      </c>
      <c r="D15" s="2" t="s">
        <v>5174</v>
      </c>
      <c r="E15" s="2">
        <v>14</v>
      </c>
      <c r="F15" s="2">
        <v>1</v>
      </c>
      <c r="G15" s="2" t="s">
        <v>5169</v>
      </c>
      <c r="H15" s="2" t="s">
        <v>5171</v>
      </c>
      <c r="I15" s="2">
        <v>1</v>
      </c>
      <c r="L15" s="2">
        <v>1</v>
      </c>
      <c r="M15" s="2" t="s">
        <v>5605</v>
      </c>
      <c r="N15" s="2" t="s">
        <v>5606</v>
      </c>
      <c r="T15" s="2" t="s">
        <v>5221</v>
      </c>
      <c r="U15" s="2" t="s">
        <v>66</v>
      </c>
      <c r="V15" s="2" t="s">
        <v>2961</v>
      </c>
      <c r="Y15" s="2" t="s">
        <v>82</v>
      </c>
      <c r="Z15" s="2" t="s">
        <v>3045</v>
      </c>
      <c r="AC15" s="2">
        <v>35</v>
      </c>
      <c r="AD15" s="2" t="s">
        <v>70</v>
      </c>
      <c r="AE15" s="2" t="s">
        <v>3808</v>
      </c>
    </row>
    <row r="16" spans="1:73" ht="13.5" customHeight="1">
      <c r="A16" s="5" t="str">
        <f t="shared" si="0"/>
        <v>1861_각현내_002</v>
      </c>
      <c r="B16" s="2">
        <v>1861</v>
      </c>
      <c r="C16" s="2" t="s">
        <v>5173</v>
      </c>
      <c r="D16" s="2" t="s">
        <v>5174</v>
      </c>
      <c r="E16" s="2">
        <v>15</v>
      </c>
      <c r="F16" s="2">
        <v>1</v>
      </c>
      <c r="G16" s="2" t="s">
        <v>5169</v>
      </c>
      <c r="H16" s="2" t="s">
        <v>5171</v>
      </c>
      <c r="I16" s="2">
        <v>1</v>
      </c>
      <c r="L16" s="2">
        <v>1</v>
      </c>
      <c r="M16" s="2" t="s">
        <v>5605</v>
      </c>
      <c r="N16" s="2" t="s">
        <v>5606</v>
      </c>
      <c r="T16" s="2" t="s">
        <v>5221</v>
      </c>
      <c r="U16" s="2" t="s">
        <v>66</v>
      </c>
      <c r="V16" s="2" t="s">
        <v>2961</v>
      </c>
      <c r="Y16" s="2" t="s">
        <v>83</v>
      </c>
      <c r="Z16" s="2" t="s">
        <v>3046</v>
      </c>
      <c r="AC16" s="2">
        <v>11</v>
      </c>
      <c r="AD16" s="2" t="s">
        <v>84</v>
      </c>
      <c r="AE16" s="2" t="s">
        <v>3814</v>
      </c>
    </row>
    <row r="17" spans="1:72" ht="13.5" customHeight="1">
      <c r="A17" s="5" t="str">
        <f t="shared" si="0"/>
        <v>1861_각현내_002</v>
      </c>
      <c r="B17" s="2">
        <v>1861</v>
      </c>
      <c r="C17" s="2" t="s">
        <v>5173</v>
      </c>
      <c r="D17" s="2" t="s">
        <v>5174</v>
      </c>
      <c r="E17" s="2">
        <v>16</v>
      </c>
      <c r="F17" s="2">
        <v>1</v>
      </c>
      <c r="G17" s="2" t="s">
        <v>5169</v>
      </c>
      <c r="H17" s="2" t="s">
        <v>5171</v>
      </c>
      <c r="I17" s="2">
        <v>1</v>
      </c>
      <c r="L17" s="2">
        <v>1</v>
      </c>
      <c r="M17" s="2" t="s">
        <v>5605</v>
      </c>
      <c r="N17" s="2" t="s">
        <v>5606</v>
      </c>
      <c r="T17" s="2" t="s">
        <v>5221</v>
      </c>
      <c r="U17" s="2" t="s">
        <v>63</v>
      </c>
      <c r="V17" s="2" t="s">
        <v>2960</v>
      </c>
      <c r="Y17" s="2" t="s">
        <v>85</v>
      </c>
      <c r="Z17" s="2" t="s">
        <v>3047</v>
      </c>
      <c r="AC17" s="2">
        <v>10</v>
      </c>
      <c r="AD17" s="2" t="s">
        <v>86</v>
      </c>
      <c r="AE17" s="2" t="s">
        <v>3815</v>
      </c>
    </row>
    <row r="18" spans="1:72" ht="13.5" customHeight="1">
      <c r="A18" s="5" t="str">
        <f t="shared" si="0"/>
        <v>1861_각현내_002</v>
      </c>
      <c r="B18" s="2">
        <v>1861</v>
      </c>
      <c r="C18" s="2" t="s">
        <v>5173</v>
      </c>
      <c r="D18" s="2" t="s">
        <v>5174</v>
      </c>
      <c r="E18" s="2">
        <v>17</v>
      </c>
      <c r="F18" s="2">
        <v>1</v>
      </c>
      <c r="G18" s="2" t="s">
        <v>5169</v>
      </c>
      <c r="H18" s="2" t="s">
        <v>5171</v>
      </c>
      <c r="I18" s="2">
        <v>1</v>
      </c>
      <c r="L18" s="2">
        <v>2</v>
      </c>
      <c r="M18" s="2" t="s">
        <v>5607</v>
      </c>
      <c r="N18" s="2" t="s">
        <v>5608</v>
      </c>
      <c r="T18" s="2" t="s">
        <v>5220</v>
      </c>
      <c r="U18" s="2" t="s">
        <v>55</v>
      </c>
      <c r="V18" s="2" t="s">
        <v>2962</v>
      </c>
      <c r="W18" s="2" t="s">
        <v>87</v>
      </c>
      <c r="X18" s="2" t="s">
        <v>2988</v>
      </c>
      <c r="Y18" s="2" t="s">
        <v>88</v>
      </c>
      <c r="Z18" s="2" t="s">
        <v>3048</v>
      </c>
      <c r="AC18" s="2">
        <v>64</v>
      </c>
      <c r="AD18" s="2" t="s">
        <v>65</v>
      </c>
      <c r="AE18" s="2" t="s">
        <v>3807</v>
      </c>
      <c r="AJ18" s="2" t="s">
        <v>17</v>
      </c>
      <c r="AK18" s="2" t="s">
        <v>3864</v>
      </c>
      <c r="AL18" s="2" t="s">
        <v>89</v>
      </c>
      <c r="AM18" s="2" t="s">
        <v>3870</v>
      </c>
      <c r="AT18" s="2" t="s">
        <v>40</v>
      </c>
      <c r="AU18" s="2" t="s">
        <v>3927</v>
      </c>
      <c r="AV18" s="2" t="s">
        <v>90</v>
      </c>
      <c r="AW18" s="2" t="s">
        <v>3945</v>
      </c>
      <c r="BG18" s="2" t="s">
        <v>40</v>
      </c>
      <c r="BH18" s="2" t="s">
        <v>3927</v>
      </c>
      <c r="BI18" s="2" t="s">
        <v>91</v>
      </c>
      <c r="BJ18" s="2" t="s">
        <v>5288</v>
      </c>
      <c r="BK18" s="2" t="s">
        <v>40</v>
      </c>
      <c r="BL18" s="2" t="s">
        <v>3927</v>
      </c>
      <c r="BM18" s="2" t="s">
        <v>92</v>
      </c>
      <c r="BN18" s="2" t="s">
        <v>4619</v>
      </c>
      <c r="BO18" s="2" t="s">
        <v>40</v>
      </c>
      <c r="BP18" s="2" t="s">
        <v>3927</v>
      </c>
      <c r="BQ18" s="2" t="s">
        <v>93</v>
      </c>
      <c r="BR18" s="2" t="s">
        <v>5431</v>
      </c>
      <c r="BS18" s="2" t="s">
        <v>94</v>
      </c>
      <c r="BT18" s="2" t="s">
        <v>5274</v>
      </c>
    </row>
    <row r="19" spans="1:72" ht="13.5" customHeight="1">
      <c r="A19" s="5" t="str">
        <f t="shared" si="0"/>
        <v>1861_각현내_002</v>
      </c>
      <c r="B19" s="2">
        <v>1861</v>
      </c>
      <c r="C19" s="2" t="s">
        <v>5173</v>
      </c>
      <c r="D19" s="2" t="s">
        <v>5174</v>
      </c>
      <c r="E19" s="2">
        <v>18</v>
      </c>
      <c r="F19" s="2">
        <v>1</v>
      </c>
      <c r="G19" s="2" t="s">
        <v>5169</v>
      </c>
      <c r="H19" s="2" t="s">
        <v>5171</v>
      </c>
      <c r="I19" s="2">
        <v>1</v>
      </c>
      <c r="L19" s="2">
        <v>2</v>
      </c>
      <c r="M19" s="2" t="s">
        <v>5607</v>
      </c>
      <c r="N19" s="2" t="s">
        <v>5608</v>
      </c>
      <c r="S19" s="2" t="s">
        <v>51</v>
      </c>
      <c r="T19" s="2" t="s">
        <v>2942</v>
      </c>
      <c r="W19" s="2" t="s">
        <v>95</v>
      </c>
      <c r="X19" s="2" t="s">
        <v>5192</v>
      </c>
      <c r="Y19" s="2" t="s">
        <v>48</v>
      </c>
      <c r="Z19" s="2" t="s">
        <v>3034</v>
      </c>
      <c r="AC19" s="2">
        <v>64</v>
      </c>
      <c r="AD19" s="2" t="s">
        <v>65</v>
      </c>
      <c r="AE19" s="2" t="s">
        <v>3807</v>
      </c>
      <c r="AJ19" s="2" t="s">
        <v>50</v>
      </c>
      <c r="AK19" s="2" t="s">
        <v>3865</v>
      </c>
      <c r="AL19" s="2" t="s">
        <v>96</v>
      </c>
      <c r="AM19" s="2" t="s">
        <v>3871</v>
      </c>
      <c r="AT19" s="2" t="s">
        <v>40</v>
      </c>
      <c r="AU19" s="2" t="s">
        <v>3927</v>
      </c>
      <c r="AV19" s="2" t="s">
        <v>97</v>
      </c>
      <c r="AW19" s="2" t="s">
        <v>3946</v>
      </c>
      <c r="BG19" s="2" t="s">
        <v>40</v>
      </c>
      <c r="BH19" s="2" t="s">
        <v>3927</v>
      </c>
      <c r="BI19" s="2" t="s">
        <v>98</v>
      </c>
      <c r="BJ19" s="2" t="s">
        <v>5370</v>
      </c>
      <c r="BK19" s="2" t="s">
        <v>40</v>
      </c>
      <c r="BL19" s="2" t="s">
        <v>3927</v>
      </c>
      <c r="BM19" s="2" t="s">
        <v>99</v>
      </c>
      <c r="BN19" s="2" t="s">
        <v>4620</v>
      </c>
      <c r="BO19" s="2" t="s">
        <v>40</v>
      </c>
      <c r="BP19" s="2" t="s">
        <v>3927</v>
      </c>
      <c r="BQ19" s="2" t="s">
        <v>100</v>
      </c>
      <c r="BR19" s="2" t="s">
        <v>4873</v>
      </c>
      <c r="BS19" s="2" t="s">
        <v>101</v>
      </c>
      <c r="BT19" s="2" t="s">
        <v>3895</v>
      </c>
    </row>
    <row r="20" spans="1:72" ht="13.5" customHeight="1">
      <c r="A20" s="5" t="str">
        <f t="shared" si="0"/>
        <v>1861_각현내_002</v>
      </c>
      <c r="B20" s="2">
        <v>1861</v>
      </c>
      <c r="C20" s="2" t="s">
        <v>5173</v>
      </c>
      <c r="D20" s="2" t="s">
        <v>5174</v>
      </c>
      <c r="E20" s="2">
        <v>19</v>
      </c>
      <c r="F20" s="2">
        <v>1</v>
      </c>
      <c r="G20" s="2" t="s">
        <v>5169</v>
      </c>
      <c r="H20" s="2" t="s">
        <v>5171</v>
      </c>
      <c r="I20" s="2">
        <v>1</v>
      </c>
      <c r="L20" s="2">
        <v>2</v>
      </c>
      <c r="M20" s="2" t="s">
        <v>5607</v>
      </c>
      <c r="N20" s="2" t="s">
        <v>5608</v>
      </c>
      <c r="S20" s="2" t="s">
        <v>59</v>
      </c>
      <c r="T20" s="2" t="s">
        <v>2943</v>
      </c>
      <c r="U20" s="2" t="s">
        <v>55</v>
      </c>
      <c r="V20" s="2" t="s">
        <v>2962</v>
      </c>
      <c r="Y20" s="2" t="s">
        <v>102</v>
      </c>
      <c r="Z20" s="2" t="s">
        <v>3049</v>
      </c>
      <c r="AC20" s="2">
        <v>54</v>
      </c>
      <c r="AD20" s="2" t="s">
        <v>103</v>
      </c>
      <c r="AE20" s="2" t="s">
        <v>3816</v>
      </c>
    </row>
    <row r="21" spans="1:72" ht="13.5" customHeight="1">
      <c r="A21" s="5" t="str">
        <f t="shared" si="0"/>
        <v>1861_각현내_002</v>
      </c>
      <c r="B21" s="2">
        <v>1861</v>
      </c>
      <c r="C21" s="2" t="s">
        <v>5173</v>
      </c>
      <c r="D21" s="2" t="s">
        <v>5174</v>
      </c>
      <c r="E21" s="2">
        <v>20</v>
      </c>
      <c r="F21" s="2">
        <v>1</v>
      </c>
      <c r="G21" s="2" t="s">
        <v>5169</v>
      </c>
      <c r="H21" s="2" t="s">
        <v>5171</v>
      </c>
      <c r="I21" s="2">
        <v>1</v>
      </c>
      <c r="L21" s="2">
        <v>2</v>
      </c>
      <c r="M21" s="2" t="s">
        <v>5607</v>
      </c>
      <c r="N21" s="2" t="s">
        <v>5608</v>
      </c>
      <c r="S21" s="2" t="s">
        <v>104</v>
      </c>
      <c r="T21" s="2" t="s">
        <v>2944</v>
      </c>
      <c r="W21" s="2" t="s">
        <v>105</v>
      </c>
      <c r="X21" s="2" t="s">
        <v>5224</v>
      </c>
      <c r="Y21" s="2" t="s">
        <v>48</v>
      </c>
      <c r="Z21" s="2" t="s">
        <v>3034</v>
      </c>
      <c r="AC21" s="2">
        <v>51</v>
      </c>
      <c r="AD21" s="2" t="s">
        <v>106</v>
      </c>
      <c r="AE21" s="2" t="s">
        <v>3817</v>
      </c>
      <c r="AJ21" s="2" t="s">
        <v>50</v>
      </c>
      <c r="AK21" s="2" t="s">
        <v>3865</v>
      </c>
      <c r="AL21" s="2" t="s">
        <v>107</v>
      </c>
      <c r="AM21" s="2" t="s">
        <v>3872</v>
      </c>
    </row>
    <row r="22" spans="1:72" ht="13.5" customHeight="1">
      <c r="A22" s="5" t="str">
        <f t="shared" si="0"/>
        <v>1861_각현내_002</v>
      </c>
      <c r="B22" s="2">
        <v>1861</v>
      </c>
      <c r="C22" s="2" t="s">
        <v>5173</v>
      </c>
      <c r="D22" s="2" t="s">
        <v>5174</v>
      </c>
      <c r="E22" s="2">
        <v>21</v>
      </c>
      <c r="F22" s="2">
        <v>1</v>
      </c>
      <c r="G22" s="2" t="s">
        <v>5169</v>
      </c>
      <c r="H22" s="2" t="s">
        <v>5171</v>
      </c>
      <c r="I22" s="2">
        <v>1</v>
      </c>
      <c r="L22" s="2">
        <v>2</v>
      </c>
      <c r="M22" s="2" t="s">
        <v>5607</v>
      </c>
      <c r="N22" s="2" t="s">
        <v>5608</v>
      </c>
      <c r="S22" s="2" t="s">
        <v>59</v>
      </c>
      <c r="T22" s="2" t="s">
        <v>2943</v>
      </c>
      <c r="U22" s="2" t="s">
        <v>55</v>
      </c>
      <c r="V22" s="2" t="s">
        <v>2962</v>
      </c>
      <c r="Y22" s="2" t="s">
        <v>108</v>
      </c>
      <c r="Z22" s="2" t="s">
        <v>3050</v>
      </c>
      <c r="AC22" s="2">
        <v>51</v>
      </c>
      <c r="AD22" s="2" t="s">
        <v>74</v>
      </c>
      <c r="AE22" s="2" t="s">
        <v>3810</v>
      </c>
    </row>
    <row r="23" spans="1:72" ht="13.5" customHeight="1">
      <c r="A23" s="5" t="str">
        <f t="shared" si="0"/>
        <v>1861_각현내_002</v>
      </c>
      <c r="B23" s="2">
        <v>1861</v>
      </c>
      <c r="C23" s="2" t="s">
        <v>5173</v>
      </c>
      <c r="D23" s="2" t="s">
        <v>5174</v>
      </c>
      <c r="E23" s="2">
        <v>22</v>
      </c>
      <c r="F23" s="2">
        <v>1</v>
      </c>
      <c r="G23" s="2" t="s">
        <v>5169</v>
      </c>
      <c r="H23" s="2" t="s">
        <v>5171</v>
      </c>
      <c r="I23" s="2">
        <v>1</v>
      </c>
      <c r="L23" s="2">
        <v>2</v>
      </c>
      <c r="M23" s="2" t="s">
        <v>5607</v>
      </c>
      <c r="N23" s="2" t="s">
        <v>5608</v>
      </c>
      <c r="S23" s="2" t="s">
        <v>109</v>
      </c>
      <c r="T23" s="2" t="s">
        <v>2945</v>
      </c>
      <c r="U23" s="2" t="s">
        <v>55</v>
      </c>
      <c r="V23" s="2" t="s">
        <v>2962</v>
      </c>
      <c r="Y23" s="2" t="s">
        <v>2850</v>
      </c>
      <c r="Z23" s="2" t="s">
        <v>3051</v>
      </c>
      <c r="AC23" s="2">
        <v>30</v>
      </c>
      <c r="AD23" s="2" t="s">
        <v>110</v>
      </c>
      <c r="AE23" s="2" t="s">
        <v>3818</v>
      </c>
    </row>
    <row r="24" spans="1:72" ht="13.5" customHeight="1">
      <c r="A24" s="5" t="str">
        <f t="shared" ref="A24:A40" si="1">HYPERLINK("http://kyu.snu.ac.kr/sdhj/index.jsp?type=hj/GK14785_00_IH_0001_003.jpg","1861_각현내_003")</f>
        <v>1861_각현내_003</v>
      </c>
      <c r="B24" s="2">
        <v>1861</v>
      </c>
      <c r="C24" s="2" t="s">
        <v>5173</v>
      </c>
      <c r="D24" s="2" t="s">
        <v>5174</v>
      </c>
      <c r="E24" s="2">
        <v>23</v>
      </c>
      <c r="F24" s="2">
        <v>1</v>
      </c>
      <c r="G24" s="2" t="s">
        <v>5169</v>
      </c>
      <c r="H24" s="2" t="s">
        <v>5171</v>
      </c>
      <c r="I24" s="2">
        <v>1</v>
      </c>
      <c r="L24" s="2">
        <v>2</v>
      </c>
      <c r="M24" s="2" t="s">
        <v>5607</v>
      </c>
      <c r="N24" s="2" t="s">
        <v>5608</v>
      </c>
      <c r="S24" s="2" t="s">
        <v>111</v>
      </c>
      <c r="T24" s="2" t="s">
        <v>2946</v>
      </c>
      <c r="W24" s="2" t="s">
        <v>47</v>
      </c>
      <c r="X24" s="2" t="s">
        <v>5196</v>
      </c>
      <c r="Y24" s="2" t="s">
        <v>48</v>
      </c>
      <c r="Z24" s="2" t="s">
        <v>3034</v>
      </c>
      <c r="AC24" s="2">
        <v>33</v>
      </c>
      <c r="AD24" s="2" t="s">
        <v>112</v>
      </c>
      <c r="AE24" s="2" t="s">
        <v>3819</v>
      </c>
      <c r="AJ24" s="2" t="s">
        <v>50</v>
      </c>
      <c r="AK24" s="2" t="s">
        <v>3865</v>
      </c>
      <c r="AL24" s="2" t="s">
        <v>45</v>
      </c>
      <c r="AM24" s="2" t="s">
        <v>3868</v>
      </c>
    </row>
    <row r="25" spans="1:72" ht="13.5" customHeight="1">
      <c r="A25" s="5" t="str">
        <f t="shared" si="1"/>
        <v>1861_각현내_003</v>
      </c>
      <c r="B25" s="2">
        <v>1861</v>
      </c>
      <c r="C25" s="2" t="s">
        <v>5173</v>
      </c>
      <c r="D25" s="2" t="s">
        <v>5174</v>
      </c>
      <c r="E25" s="2">
        <v>24</v>
      </c>
      <c r="F25" s="2">
        <v>1</v>
      </c>
      <c r="G25" s="2" t="s">
        <v>5169</v>
      </c>
      <c r="H25" s="2" t="s">
        <v>5171</v>
      </c>
      <c r="I25" s="2">
        <v>1</v>
      </c>
      <c r="L25" s="2">
        <v>2</v>
      </c>
      <c r="M25" s="2" t="s">
        <v>5607</v>
      </c>
      <c r="N25" s="2" t="s">
        <v>5608</v>
      </c>
      <c r="S25" s="2" t="s">
        <v>109</v>
      </c>
      <c r="T25" s="2" t="s">
        <v>2945</v>
      </c>
      <c r="U25" s="2" t="s">
        <v>60</v>
      </c>
      <c r="V25" s="2" t="s">
        <v>2959</v>
      </c>
      <c r="Y25" s="2" t="s">
        <v>113</v>
      </c>
      <c r="Z25" s="2" t="s">
        <v>3052</v>
      </c>
      <c r="AC25" s="2">
        <v>20</v>
      </c>
      <c r="AD25" s="2" t="s">
        <v>114</v>
      </c>
      <c r="AE25" s="2" t="s">
        <v>3820</v>
      </c>
    </row>
    <row r="26" spans="1:72" ht="13.5" customHeight="1">
      <c r="A26" s="5" t="str">
        <f t="shared" si="1"/>
        <v>1861_각현내_003</v>
      </c>
      <c r="B26" s="2">
        <v>1861</v>
      </c>
      <c r="C26" s="2" t="s">
        <v>5173</v>
      </c>
      <c r="D26" s="2" t="s">
        <v>5174</v>
      </c>
      <c r="E26" s="2">
        <v>25</v>
      </c>
      <c r="F26" s="2">
        <v>1</v>
      </c>
      <c r="G26" s="2" t="s">
        <v>5169</v>
      </c>
      <c r="H26" s="2" t="s">
        <v>5171</v>
      </c>
      <c r="I26" s="2">
        <v>1</v>
      </c>
      <c r="L26" s="2">
        <v>2</v>
      </c>
      <c r="M26" s="2" t="s">
        <v>5607</v>
      </c>
      <c r="N26" s="2" t="s">
        <v>5608</v>
      </c>
      <c r="S26" s="2" t="s">
        <v>115</v>
      </c>
      <c r="T26" s="2" t="s">
        <v>2947</v>
      </c>
      <c r="U26" s="2" t="s">
        <v>55</v>
      </c>
      <c r="V26" s="2" t="s">
        <v>2962</v>
      </c>
      <c r="Y26" s="2" t="s">
        <v>116</v>
      </c>
      <c r="Z26" s="2" t="s">
        <v>3053</v>
      </c>
      <c r="AC26" s="2">
        <v>27</v>
      </c>
      <c r="AD26" s="2" t="s">
        <v>117</v>
      </c>
      <c r="AE26" s="2" t="s">
        <v>3821</v>
      </c>
    </row>
    <row r="27" spans="1:72" ht="13.5" customHeight="1">
      <c r="A27" s="5" t="str">
        <f t="shared" si="1"/>
        <v>1861_각현내_003</v>
      </c>
      <c r="B27" s="2">
        <v>1861</v>
      </c>
      <c r="C27" s="2" t="s">
        <v>5173</v>
      </c>
      <c r="D27" s="2" t="s">
        <v>5174</v>
      </c>
      <c r="E27" s="2">
        <v>26</v>
      </c>
      <c r="F27" s="2">
        <v>1</v>
      </c>
      <c r="G27" s="2" t="s">
        <v>5169</v>
      </c>
      <c r="H27" s="2" t="s">
        <v>5171</v>
      </c>
      <c r="I27" s="2">
        <v>1</v>
      </c>
      <c r="L27" s="2">
        <v>2</v>
      </c>
      <c r="M27" s="2" t="s">
        <v>5607</v>
      </c>
      <c r="N27" s="2" t="s">
        <v>5608</v>
      </c>
      <c r="S27" s="2" t="s">
        <v>118</v>
      </c>
      <c r="T27" s="2" t="s">
        <v>2948</v>
      </c>
      <c r="W27" s="2" t="s">
        <v>47</v>
      </c>
      <c r="X27" s="2" t="s">
        <v>5196</v>
      </c>
      <c r="Y27" s="2" t="s">
        <v>48</v>
      </c>
      <c r="Z27" s="2" t="s">
        <v>3034</v>
      </c>
      <c r="AC27" s="2">
        <v>23</v>
      </c>
      <c r="AD27" s="2" t="s">
        <v>119</v>
      </c>
      <c r="AE27" s="2" t="s">
        <v>3822</v>
      </c>
      <c r="AJ27" s="2" t="s">
        <v>50</v>
      </c>
      <c r="AK27" s="2" t="s">
        <v>3865</v>
      </c>
      <c r="AL27" s="2" t="s">
        <v>45</v>
      </c>
      <c r="AM27" s="2" t="s">
        <v>3868</v>
      </c>
    </row>
    <row r="28" spans="1:72" ht="13.5" customHeight="1">
      <c r="A28" s="5" t="str">
        <f t="shared" si="1"/>
        <v>1861_각현내_003</v>
      </c>
      <c r="B28" s="2">
        <v>1861</v>
      </c>
      <c r="C28" s="2" t="s">
        <v>5173</v>
      </c>
      <c r="D28" s="2" t="s">
        <v>5174</v>
      </c>
      <c r="E28" s="2">
        <v>27</v>
      </c>
      <c r="F28" s="2">
        <v>1</v>
      </c>
      <c r="G28" s="2" t="s">
        <v>5169</v>
      </c>
      <c r="H28" s="2" t="s">
        <v>5171</v>
      </c>
      <c r="I28" s="2">
        <v>1</v>
      </c>
      <c r="L28" s="2">
        <v>2</v>
      </c>
      <c r="M28" s="2" t="s">
        <v>5607</v>
      </c>
      <c r="N28" s="2" t="s">
        <v>5608</v>
      </c>
      <c r="T28" s="2" t="s">
        <v>5221</v>
      </c>
      <c r="U28" s="2" t="s">
        <v>63</v>
      </c>
      <c r="V28" s="2" t="s">
        <v>2960</v>
      </c>
      <c r="Y28" s="2" t="s">
        <v>120</v>
      </c>
      <c r="Z28" s="2" t="s">
        <v>3054</v>
      </c>
      <c r="AC28" s="2">
        <v>52</v>
      </c>
      <c r="AD28" s="2" t="s">
        <v>121</v>
      </c>
      <c r="AE28" s="2" t="s">
        <v>3823</v>
      </c>
    </row>
    <row r="29" spans="1:72" ht="13.5" customHeight="1">
      <c r="A29" s="5" t="str">
        <f t="shared" si="1"/>
        <v>1861_각현내_003</v>
      </c>
      <c r="B29" s="2">
        <v>1861</v>
      </c>
      <c r="C29" s="2" t="s">
        <v>5173</v>
      </c>
      <c r="D29" s="2" t="s">
        <v>5174</v>
      </c>
      <c r="E29" s="2">
        <v>28</v>
      </c>
      <c r="F29" s="2">
        <v>1</v>
      </c>
      <c r="G29" s="2" t="s">
        <v>5169</v>
      </c>
      <c r="H29" s="2" t="s">
        <v>5171</v>
      </c>
      <c r="I29" s="2">
        <v>1</v>
      </c>
      <c r="L29" s="2">
        <v>2</v>
      </c>
      <c r="M29" s="2" t="s">
        <v>5607</v>
      </c>
      <c r="N29" s="2" t="s">
        <v>5608</v>
      </c>
      <c r="T29" s="2" t="s">
        <v>5221</v>
      </c>
      <c r="U29" s="2" t="s">
        <v>66</v>
      </c>
      <c r="V29" s="2" t="s">
        <v>2961</v>
      </c>
      <c r="Y29" s="2" t="s">
        <v>122</v>
      </c>
      <c r="Z29" s="2" t="s">
        <v>3055</v>
      </c>
      <c r="AC29" s="2">
        <v>48</v>
      </c>
      <c r="AD29" s="2" t="s">
        <v>123</v>
      </c>
      <c r="AE29" s="2" t="s">
        <v>3824</v>
      </c>
    </row>
    <row r="30" spans="1:72" ht="13.5" customHeight="1">
      <c r="A30" s="5" t="str">
        <f t="shared" si="1"/>
        <v>1861_각현내_003</v>
      </c>
      <c r="B30" s="2">
        <v>1861</v>
      </c>
      <c r="C30" s="2" t="s">
        <v>5173</v>
      </c>
      <c r="D30" s="2" t="s">
        <v>5174</v>
      </c>
      <c r="E30" s="2">
        <v>29</v>
      </c>
      <c r="F30" s="2">
        <v>1</v>
      </c>
      <c r="G30" s="2" t="s">
        <v>5169</v>
      </c>
      <c r="H30" s="2" t="s">
        <v>5171</v>
      </c>
      <c r="I30" s="2">
        <v>1</v>
      </c>
      <c r="L30" s="2">
        <v>2</v>
      </c>
      <c r="M30" s="2" t="s">
        <v>5607</v>
      </c>
      <c r="N30" s="2" t="s">
        <v>5608</v>
      </c>
      <c r="T30" s="2" t="s">
        <v>5221</v>
      </c>
      <c r="U30" s="2" t="s">
        <v>63</v>
      </c>
      <c r="V30" s="2" t="s">
        <v>2960</v>
      </c>
      <c r="Y30" s="2" t="s">
        <v>124</v>
      </c>
      <c r="Z30" s="2" t="s">
        <v>3056</v>
      </c>
      <c r="AC30" s="2">
        <v>18</v>
      </c>
      <c r="AD30" s="2" t="s">
        <v>125</v>
      </c>
      <c r="AE30" s="2" t="s">
        <v>3825</v>
      </c>
    </row>
    <row r="31" spans="1:72" ht="13.5" customHeight="1">
      <c r="A31" s="5" t="str">
        <f t="shared" si="1"/>
        <v>1861_각현내_003</v>
      </c>
      <c r="B31" s="2">
        <v>1861</v>
      </c>
      <c r="C31" s="2" t="s">
        <v>5173</v>
      </c>
      <c r="D31" s="2" t="s">
        <v>5174</v>
      </c>
      <c r="E31" s="2">
        <v>30</v>
      </c>
      <c r="F31" s="2">
        <v>1</v>
      </c>
      <c r="G31" s="2" t="s">
        <v>5169</v>
      </c>
      <c r="H31" s="2" t="s">
        <v>5171</v>
      </c>
      <c r="I31" s="2">
        <v>1</v>
      </c>
      <c r="L31" s="2">
        <v>3</v>
      </c>
      <c r="M31" s="2" t="s">
        <v>5609</v>
      </c>
      <c r="N31" s="2" t="s">
        <v>5610</v>
      </c>
      <c r="T31" s="2" t="s">
        <v>5220</v>
      </c>
      <c r="U31" s="2" t="s">
        <v>126</v>
      </c>
      <c r="V31" s="2" t="s">
        <v>2963</v>
      </c>
      <c r="W31" s="2" t="s">
        <v>127</v>
      </c>
      <c r="X31" s="2" t="s">
        <v>2989</v>
      </c>
      <c r="Y31" s="2" t="s">
        <v>128</v>
      </c>
      <c r="Z31" s="2" t="s">
        <v>5267</v>
      </c>
      <c r="AC31" s="2">
        <v>32</v>
      </c>
      <c r="AD31" s="2" t="s">
        <v>129</v>
      </c>
      <c r="AE31" s="2" t="s">
        <v>3826</v>
      </c>
      <c r="AJ31" s="2" t="s">
        <v>17</v>
      </c>
      <c r="AK31" s="2" t="s">
        <v>3864</v>
      </c>
      <c r="AL31" s="2" t="s">
        <v>130</v>
      </c>
      <c r="AM31" s="2" t="s">
        <v>3873</v>
      </c>
      <c r="AT31" s="2" t="s">
        <v>131</v>
      </c>
      <c r="AU31" s="2" t="s">
        <v>3928</v>
      </c>
      <c r="AV31" s="2" t="s">
        <v>68</v>
      </c>
      <c r="AW31" s="2" t="s">
        <v>3125</v>
      </c>
      <c r="BG31" s="2" t="s">
        <v>131</v>
      </c>
      <c r="BH31" s="2" t="s">
        <v>3928</v>
      </c>
      <c r="BI31" s="2" t="s">
        <v>132</v>
      </c>
      <c r="BJ31" s="2" t="s">
        <v>3976</v>
      </c>
      <c r="BK31" s="2" t="s">
        <v>131</v>
      </c>
      <c r="BL31" s="2" t="s">
        <v>3928</v>
      </c>
      <c r="BM31" s="2" t="s">
        <v>133</v>
      </c>
      <c r="BN31" s="2" t="s">
        <v>4335</v>
      </c>
      <c r="BO31" s="2" t="s">
        <v>131</v>
      </c>
      <c r="BP31" s="2" t="s">
        <v>3928</v>
      </c>
      <c r="BQ31" s="2" t="s">
        <v>134</v>
      </c>
      <c r="BR31" s="2" t="s">
        <v>5409</v>
      </c>
      <c r="BS31" s="2" t="s">
        <v>94</v>
      </c>
      <c r="BT31" s="2" t="s">
        <v>5274</v>
      </c>
    </row>
    <row r="32" spans="1:72" ht="13.5" customHeight="1">
      <c r="A32" s="5" t="str">
        <f t="shared" si="1"/>
        <v>1861_각현내_003</v>
      </c>
      <c r="B32" s="2">
        <v>1861</v>
      </c>
      <c r="C32" s="2" t="s">
        <v>5173</v>
      </c>
      <c r="D32" s="2" t="s">
        <v>5174</v>
      </c>
      <c r="E32" s="2">
        <v>31</v>
      </c>
      <c r="F32" s="2">
        <v>1</v>
      </c>
      <c r="G32" s="2" t="s">
        <v>5169</v>
      </c>
      <c r="H32" s="2" t="s">
        <v>5171</v>
      </c>
      <c r="I32" s="2">
        <v>1</v>
      </c>
      <c r="L32" s="2">
        <v>3</v>
      </c>
      <c r="M32" s="2" t="s">
        <v>5609</v>
      </c>
      <c r="N32" s="2" t="s">
        <v>5610</v>
      </c>
      <c r="S32" s="2" t="s">
        <v>51</v>
      </c>
      <c r="T32" s="2" t="s">
        <v>2942</v>
      </c>
      <c r="W32" s="2" t="s">
        <v>135</v>
      </c>
      <c r="X32" s="2" t="s">
        <v>2990</v>
      </c>
      <c r="Y32" s="2" t="s">
        <v>10</v>
      </c>
      <c r="Z32" s="2" t="s">
        <v>2986</v>
      </c>
      <c r="AC32" s="2">
        <v>34</v>
      </c>
      <c r="AD32" s="2" t="s">
        <v>136</v>
      </c>
      <c r="AE32" s="2" t="s">
        <v>3827</v>
      </c>
      <c r="AJ32" s="2" t="s">
        <v>17</v>
      </c>
      <c r="AK32" s="2" t="s">
        <v>3864</v>
      </c>
      <c r="AL32" s="2" t="s">
        <v>39</v>
      </c>
      <c r="AM32" s="2" t="s">
        <v>3867</v>
      </c>
      <c r="AT32" s="2" t="s">
        <v>137</v>
      </c>
      <c r="AU32" s="2" t="s">
        <v>2972</v>
      </c>
      <c r="AV32" s="2" t="s">
        <v>138</v>
      </c>
      <c r="AW32" s="2" t="s">
        <v>3577</v>
      </c>
      <c r="BG32" s="2" t="s">
        <v>137</v>
      </c>
      <c r="BH32" s="2" t="s">
        <v>2972</v>
      </c>
      <c r="BI32" s="2" t="s">
        <v>139</v>
      </c>
      <c r="BJ32" s="2" t="s">
        <v>4308</v>
      </c>
      <c r="BK32" s="2" t="s">
        <v>137</v>
      </c>
      <c r="BL32" s="2" t="s">
        <v>2972</v>
      </c>
      <c r="BM32" s="2" t="s">
        <v>140</v>
      </c>
      <c r="BN32" s="2" t="s">
        <v>4621</v>
      </c>
      <c r="BO32" s="2" t="s">
        <v>137</v>
      </c>
      <c r="BP32" s="2" t="s">
        <v>2972</v>
      </c>
      <c r="BQ32" s="2" t="s">
        <v>141</v>
      </c>
      <c r="BR32" s="2" t="s">
        <v>4874</v>
      </c>
      <c r="BS32" s="2" t="s">
        <v>142</v>
      </c>
      <c r="BT32" s="2" t="s">
        <v>3884</v>
      </c>
    </row>
    <row r="33" spans="1:72" ht="13.5" customHeight="1">
      <c r="A33" s="5" t="str">
        <f t="shared" si="1"/>
        <v>1861_각현내_003</v>
      </c>
      <c r="B33" s="2">
        <v>1861</v>
      </c>
      <c r="C33" s="2" t="s">
        <v>5173</v>
      </c>
      <c r="D33" s="2" t="s">
        <v>5174</v>
      </c>
      <c r="E33" s="2">
        <v>32</v>
      </c>
      <c r="F33" s="2">
        <v>1</v>
      </c>
      <c r="G33" s="2" t="s">
        <v>5169</v>
      </c>
      <c r="H33" s="2" t="s">
        <v>5171</v>
      </c>
      <c r="I33" s="2">
        <v>1</v>
      </c>
      <c r="L33" s="2">
        <v>4</v>
      </c>
      <c r="M33" s="2" t="s">
        <v>5611</v>
      </c>
      <c r="N33" s="2" t="s">
        <v>5612</v>
      </c>
      <c r="T33" s="2" t="s">
        <v>5220</v>
      </c>
      <c r="U33" s="2" t="s">
        <v>143</v>
      </c>
      <c r="V33" s="2" t="s">
        <v>2964</v>
      </c>
      <c r="W33" s="2" t="s">
        <v>144</v>
      </c>
      <c r="X33" s="2" t="s">
        <v>5222</v>
      </c>
      <c r="Y33" s="2" t="s">
        <v>145</v>
      </c>
      <c r="Z33" s="2" t="s">
        <v>3057</v>
      </c>
      <c r="AC33" s="2">
        <v>40</v>
      </c>
      <c r="AD33" s="2" t="s">
        <v>146</v>
      </c>
      <c r="AE33" s="2" t="s">
        <v>3828</v>
      </c>
      <c r="AJ33" s="2" t="s">
        <v>17</v>
      </c>
      <c r="AK33" s="2" t="s">
        <v>3864</v>
      </c>
      <c r="AL33" s="2" t="s">
        <v>147</v>
      </c>
      <c r="AM33" s="2" t="s">
        <v>3874</v>
      </c>
      <c r="AT33" s="2" t="s">
        <v>137</v>
      </c>
      <c r="AU33" s="2" t="s">
        <v>2972</v>
      </c>
      <c r="AV33" s="2" t="s">
        <v>148</v>
      </c>
      <c r="AW33" s="2" t="s">
        <v>3947</v>
      </c>
      <c r="BG33" s="2" t="s">
        <v>137</v>
      </c>
      <c r="BH33" s="2" t="s">
        <v>2972</v>
      </c>
      <c r="BI33" s="2" t="s">
        <v>149</v>
      </c>
      <c r="BJ33" s="2" t="s">
        <v>4056</v>
      </c>
      <c r="BK33" s="2" t="s">
        <v>137</v>
      </c>
      <c r="BL33" s="2" t="s">
        <v>2972</v>
      </c>
      <c r="BM33" s="2" t="s">
        <v>150</v>
      </c>
      <c r="BN33" s="2" t="s">
        <v>4622</v>
      </c>
      <c r="BO33" s="2" t="s">
        <v>137</v>
      </c>
      <c r="BP33" s="2" t="s">
        <v>2972</v>
      </c>
      <c r="BQ33" s="2" t="s">
        <v>151</v>
      </c>
      <c r="BR33" s="2" t="s">
        <v>4875</v>
      </c>
      <c r="BS33" s="2" t="s">
        <v>152</v>
      </c>
      <c r="BT33" s="2" t="s">
        <v>3880</v>
      </c>
    </row>
    <row r="34" spans="1:72" ht="13.5" customHeight="1">
      <c r="A34" s="5" t="str">
        <f t="shared" si="1"/>
        <v>1861_각현내_003</v>
      </c>
      <c r="B34" s="2">
        <v>1861</v>
      </c>
      <c r="C34" s="2" t="s">
        <v>5173</v>
      </c>
      <c r="D34" s="2" t="s">
        <v>5174</v>
      </c>
      <c r="E34" s="2">
        <v>33</v>
      </c>
      <c r="F34" s="2">
        <v>1</v>
      </c>
      <c r="G34" s="2" t="s">
        <v>5169</v>
      </c>
      <c r="H34" s="2" t="s">
        <v>5171</v>
      </c>
      <c r="I34" s="2">
        <v>1</v>
      </c>
      <c r="L34" s="2">
        <v>4</v>
      </c>
      <c r="M34" s="2" t="s">
        <v>5611</v>
      </c>
      <c r="N34" s="2" t="s">
        <v>5612</v>
      </c>
      <c r="S34" s="2" t="s">
        <v>109</v>
      </c>
      <c r="T34" s="2" t="s">
        <v>2945</v>
      </c>
      <c r="U34" s="2" t="s">
        <v>153</v>
      </c>
      <c r="V34" s="2" t="s">
        <v>2965</v>
      </c>
      <c r="W34" s="2" t="s">
        <v>154</v>
      </c>
      <c r="X34" s="2" t="s">
        <v>2991</v>
      </c>
      <c r="Y34" s="2" t="s">
        <v>155</v>
      </c>
      <c r="Z34" s="2" t="s">
        <v>3058</v>
      </c>
      <c r="AC34" s="2">
        <v>39</v>
      </c>
      <c r="AD34" s="2" t="s">
        <v>156</v>
      </c>
      <c r="AE34" s="2" t="s">
        <v>3829</v>
      </c>
      <c r="AJ34" s="2" t="s">
        <v>17</v>
      </c>
      <c r="AK34" s="2" t="s">
        <v>3864</v>
      </c>
      <c r="AL34" s="2" t="s">
        <v>157</v>
      </c>
      <c r="AM34" s="2" t="s">
        <v>3875</v>
      </c>
    </row>
    <row r="35" spans="1:72" ht="13.5" customHeight="1">
      <c r="A35" s="5" t="str">
        <f t="shared" si="1"/>
        <v>1861_각현내_003</v>
      </c>
      <c r="B35" s="2">
        <v>1861</v>
      </c>
      <c r="C35" s="2" t="s">
        <v>5173</v>
      </c>
      <c r="D35" s="2" t="s">
        <v>5174</v>
      </c>
      <c r="E35" s="2">
        <v>34</v>
      </c>
      <c r="F35" s="2">
        <v>1</v>
      </c>
      <c r="G35" s="2" t="s">
        <v>5169</v>
      </c>
      <c r="H35" s="2" t="s">
        <v>5171</v>
      </c>
      <c r="I35" s="2">
        <v>1</v>
      </c>
      <c r="L35" s="2">
        <v>4</v>
      </c>
      <c r="M35" s="2" t="s">
        <v>5611</v>
      </c>
      <c r="N35" s="2" t="s">
        <v>5612</v>
      </c>
      <c r="S35" s="2" t="s">
        <v>111</v>
      </c>
      <c r="T35" s="2" t="s">
        <v>2946</v>
      </c>
      <c r="W35" s="2" t="s">
        <v>95</v>
      </c>
      <c r="X35" s="2" t="s">
        <v>5192</v>
      </c>
      <c r="Y35" s="2" t="s">
        <v>145</v>
      </c>
      <c r="Z35" s="2" t="s">
        <v>3057</v>
      </c>
      <c r="AC35" s="2">
        <v>34</v>
      </c>
      <c r="AD35" s="2" t="s">
        <v>136</v>
      </c>
      <c r="AE35" s="2" t="s">
        <v>3827</v>
      </c>
    </row>
    <row r="36" spans="1:72" ht="13.5" customHeight="1">
      <c r="A36" s="5" t="str">
        <f t="shared" si="1"/>
        <v>1861_각현내_003</v>
      </c>
      <c r="B36" s="2">
        <v>1861</v>
      </c>
      <c r="C36" s="2" t="s">
        <v>5173</v>
      </c>
      <c r="D36" s="2" t="s">
        <v>5174</v>
      </c>
      <c r="E36" s="2">
        <v>35</v>
      </c>
      <c r="F36" s="2">
        <v>1</v>
      </c>
      <c r="G36" s="2" t="s">
        <v>5169</v>
      </c>
      <c r="H36" s="2" t="s">
        <v>5171</v>
      </c>
      <c r="I36" s="2">
        <v>1</v>
      </c>
      <c r="L36" s="2">
        <v>5</v>
      </c>
      <c r="M36" s="2" t="s">
        <v>5613</v>
      </c>
      <c r="N36" s="2" t="s">
        <v>5614</v>
      </c>
      <c r="O36" s="2" t="s">
        <v>6</v>
      </c>
      <c r="P36" s="2" t="s">
        <v>2927</v>
      </c>
      <c r="T36" s="2" t="s">
        <v>5220</v>
      </c>
      <c r="U36" s="2" t="s">
        <v>55</v>
      </c>
      <c r="V36" s="2" t="s">
        <v>2962</v>
      </c>
      <c r="W36" s="2" t="s">
        <v>95</v>
      </c>
      <c r="X36" s="2" t="s">
        <v>5192</v>
      </c>
      <c r="Y36" s="2" t="s">
        <v>158</v>
      </c>
      <c r="Z36" s="2" t="s">
        <v>3059</v>
      </c>
      <c r="AC36" s="2">
        <v>34</v>
      </c>
      <c r="AD36" s="2" t="s">
        <v>136</v>
      </c>
      <c r="AE36" s="2" t="s">
        <v>3827</v>
      </c>
      <c r="AJ36" s="2" t="s">
        <v>17</v>
      </c>
      <c r="AK36" s="2" t="s">
        <v>3864</v>
      </c>
      <c r="AL36" s="2" t="s">
        <v>94</v>
      </c>
      <c r="AM36" s="2" t="s">
        <v>5274</v>
      </c>
      <c r="AT36" s="2" t="s">
        <v>40</v>
      </c>
      <c r="AU36" s="2" t="s">
        <v>3927</v>
      </c>
      <c r="AV36" s="2" t="s">
        <v>159</v>
      </c>
      <c r="AW36" s="2" t="s">
        <v>3948</v>
      </c>
      <c r="BG36" s="2" t="s">
        <v>40</v>
      </c>
      <c r="BH36" s="2" t="s">
        <v>3927</v>
      </c>
      <c r="BI36" s="2" t="s">
        <v>160</v>
      </c>
      <c r="BJ36" s="2" t="s">
        <v>4232</v>
      </c>
      <c r="BK36" s="2" t="s">
        <v>40</v>
      </c>
      <c r="BL36" s="2" t="s">
        <v>3927</v>
      </c>
      <c r="BM36" s="2" t="s">
        <v>161</v>
      </c>
      <c r="BN36" s="2" t="s">
        <v>4563</v>
      </c>
      <c r="BO36" s="2" t="s">
        <v>40</v>
      </c>
      <c r="BP36" s="2" t="s">
        <v>3927</v>
      </c>
      <c r="BQ36" s="2" t="s">
        <v>162</v>
      </c>
      <c r="BR36" s="2" t="s">
        <v>5392</v>
      </c>
      <c r="BS36" s="2" t="s">
        <v>152</v>
      </c>
      <c r="BT36" s="2" t="s">
        <v>3880</v>
      </c>
    </row>
    <row r="37" spans="1:72" ht="13.5" customHeight="1">
      <c r="A37" s="5" t="str">
        <f t="shared" si="1"/>
        <v>1861_각현내_003</v>
      </c>
      <c r="B37" s="2">
        <v>1861</v>
      </c>
      <c r="C37" s="2" t="s">
        <v>5173</v>
      </c>
      <c r="D37" s="2" t="s">
        <v>5174</v>
      </c>
      <c r="E37" s="2">
        <v>36</v>
      </c>
      <c r="F37" s="2">
        <v>1</v>
      </c>
      <c r="G37" s="2" t="s">
        <v>5169</v>
      </c>
      <c r="H37" s="2" t="s">
        <v>5171</v>
      </c>
      <c r="I37" s="2">
        <v>1</v>
      </c>
      <c r="L37" s="2">
        <v>5</v>
      </c>
      <c r="M37" s="2" t="s">
        <v>5613</v>
      </c>
      <c r="N37" s="2" t="s">
        <v>5614</v>
      </c>
      <c r="S37" s="2" t="s">
        <v>51</v>
      </c>
      <c r="T37" s="2" t="s">
        <v>2942</v>
      </c>
      <c r="W37" s="2" t="s">
        <v>163</v>
      </c>
      <c r="X37" s="2" t="s">
        <v>2992</v>
      </c>
      <c r="Y37" s="2" t="s">
        <v>48</v>
      </c>
      <c r="Z37" s="2" t="s">
        <v>3034</v>
      </c>
      <c r="AC37" s="2">
        <v>32</v>
      </c>
      <c r="AD37" s="2" t="s">
        <v>129</v>
      </c>
      <c r="AE37" s="2" t="s">
        <v>3826</v>
      </c>
      <c r="AJ37" s="2" t="s">
        <v>17</v>
      </c>
      <c r="AK37" s="2" t="s">
        <v>3864</v>
      </c>
      <c r="AL37" s="2" t="s">
        <v>164</v>
      </c>
      <c r="AM37" s="2" t="s">
        <v>3876</v>
      </c>
      <c r="AT37" s="2" t="s">
        <v>40</v>
      </c>
      <c r="AU37" s="2" t="s">
        <v>3927</v>
      </c>
      <c r="AV37" s="2" t="s">
        <v>165</v>
      </c>
      <c r="AW37" s="2" t="s">
        <v>3944</v>
      </c>
      <c r="BG37" s="2" t="s">
        <v>40</v>
      </c>
      <c r="BH37" s="2" t="s">
        <v>3927</v>
      </c>
      <c r="BI37" s="2" t="s">
        <v>166</v>
      </c>
      <c r="BJ37" s="2" t="s">
        <v>4309</v>
      </c>
      <c r="BK37" s="2" t="s">
        <v>40</v>
      </c>
      <c r="BL37" s="2" t="s">
        <v>3927</v>
      </c>
      <c r="BM37" s="2" t="s">
        <v>167</v>
      </c>
      <c r="BN37" s="2" t="s">
        <v>4623</v>
      </c>
      <c r="BO37" s="2" t="s">
        <v>40</v>
      </c>
      <c r="BP37" s="2" t="s">
        <v>3927</v>
      </c>
      <c r="BQ37" s="2" t="s">
        <v>168</v>
      </c>
      <c r="BR37" s="2" t="s">
        <v>5420</v>
      </c>
      <c r="BS37" s="2" t="s">
        <v>169</v>
      </c>
      <c r="BT37" s="2" t="s">
        <v>3913</v>
      </c>
    </row>
    <row r="38" spans="1:72" ht="13.5" customHeight="1">
      <c r="A38" s="5" t="str">
        <f t="shared" si="1"/>
        <v>1861_각현내_003</v>
      </c>
      <c r="B38" s="2">
        <v>1861</v>
      </c>
      <c r="C38" s="2" t="s">
        <v>5173</v>
      </c>
      <c r="D38" s="2" t="s">
        <v>5174</v>
      </c>
      <c r="E38" s="2">
        <v>37</v>
      </c>
      <c r="F38" s="2">
        <v>1</v>
      </c>
      <c r="G38" s="2" t="s">
        <v>5169</v>
      </c>
      <c r="H38" s="2" t="s">
        <v>5171</v>
      </c>
      <c r="I38" s="2">
        <v>1</v>
      </c>
      <c r="L38" s="2">
        <v>5</v>
      </c>
      <c r="M38" s="2" t="s">
        <v>5613</v>
      </c>
      <c r="N38" s="2" t="s">
        <v>5614</v>
      </c>
      <c r="T38" s="2" t="s">
        <v>5221</v>
      </c>
      <c r="U38" s="2" t="s">
        <v>63</v>
      </c>
      <c r="V38" s="2" t="s">
        <v>2960</v>
      </c>
      <c r="Y38" s="2" t="s">
        <v>170</v>
      </c>
      <c r="Z38" s="2" t="s">
        <v>3060</v>
      </c>
      <c r="AC38" s="2">
        <v>11</v>
      </c>
      <c r="AD38" s="2" t="s">
        <v>84</v>
      </c>
      <c r="AE38" s="2" t="s">
        <v>3814</v>
      </c>
    </row>
    <row r="39" spans="1:72" ht="13.5" customHeight="1">
      <c r="A39" s="5" t="str">
        <f t="shared" si="1"/>
        <v>1861_각현내_003</v>
      </c>
      <c r="B39" s="2">
        <v>1861</v>
      </c>
      <c r="C39" s="2" t="s">
        <v>5173</v>
      </c>
      <c r="D39" s="2" t="s">
        <v>5174</v>
      </c>
      <c r="E39" s="2">
        <v>38</v>
      </c>
      <c r="F39" s="2">
        <v>1</v>
      </c>
      <c r="G39" s="2" t="s">
        <v>5169</v>
      </c>
      <c r="H39" s="2" t="s">
        <v>5171</v>
      </c>
      <c r="I39" s="2">
        <v>2</v>
      </c>
      <c r="J39" s="2" t="s">
        <v>171</v>
      </c>
      <c r="K39" s="2" t="s">
        <v>2878</v>
      </c>
      <c r="L39" s="2">
        <v>1</v>
      </c>
      <c r="M39" s="2" t="s">
        <v>5615</v>
      </c>
      <c r="N39" s="2" t="s">
        <v>5616</v>
      </c>
      <c r="O39" s="2" t="s">
        <v>6</v>
      </c>
      <c r="P39" s="2" t="s">
        <v>2927</v>
      </c>
      <c r="T39" s="2" t="s">
        <v>5220</v>
      </c>
      <c r="U39" s="2" t="s">
        <v>143</v>
      </c>
      <c r="V39" s="2" t="s">
        <v>2964</v>
      </c>
      <c r="W39" s="2" t="s">
        <v>47</v>
      </c>
      <c r="X39" s="2" t="s">
        <v>5196</v>
      </c>
      <c r="Y39" s="2" t="s">
        <v>10</v>
      </c>
      <c r="Z39" s="2" t="s">
        <v>2986</v>
      </c>
      <c r="AC39" s="2">
        <v>34</v>
      </c>
      <c r="AD39" s="2" t="s">
        <v>136</v>
      </c>
      <c r="AE39" s="2" t="s">
        <v>3827</v>
      </c>
      <c r="AJ39" s="2" t="s">
        <v>17</v>
      </c>
      <c r="AK39" s="2" t="s">
        <v>3864</v>
      </c>
      <c r="AL39" s="2" t="s">
        <v>172</v>
      </c>
      <c r="AM39" s="2" t="s">
        <v>3877</v>
      </c>
      <c r="AT39" s="2" t="s">
        <v>137</v>
      </c>
      <c r="AU39" s="2" t="s">
        <v>2972</v>
      </c>
      <c r="AV39" s="2" t="s">
        <v>173</v>
      </c>
      <c r="AW39" s="2" t="s">
        <v>3949</v>
      </c>
      <c r="BG39" s="2" t="s">
        <v>137</v>
      </c>
      <c r="BH39" s="2" t="s">
        <v>2972</v>
      </c>
      <c r="BI39" s="2" t="s">
        <v>174</v>
      </c>
      <c r="BJ39" s="2" t="s">
        <v>4310</v>
      </c>
      <c r="BK39" s="2" t="s">
        <v>137</v>
      </c>
      <c r="BL39" s="2" t="s">
        <v>2972</v>
      </c>
      <c r="BM39" s="2" t="s">
        <v>175</v>
      </c>
      <c r="BN39" s="2" t="s">
        <v>4624</v>
      </c>
      <c r="BO39" s="2" t="s">
        <v>137</v>
      </c>
      <c r="BP39" s="2" t="s">
        <v>2972</v>
      </c>
      <c r="BQ39" s="2" t="s">
        <v>176</v>
      </c>
      <c r="BR39" s="2" t="s">
        <v>5439</v>
      </c>
      <c r="BS39" s="2" t="s">
        <v>94</v>
      </c>
      <c r="BT39" s="2" t="s">
        <v>5274</v>
      </c>
    </row>
    <row r="40" spans="1:72" ht="13.5" customHeight="1">
      <c r="A40" s="5" t="str">
        <f t="shared" si="1"/>
        <v>1861_각현내_003</v>
      </c>
      <c r="B40" s="2">
        <v>1861</v>
      </c>
      <c r="C40" s="2" t="s">
        <v>5173</v>
      </c>
      <c r="D40" s="2" t="s">
        <v>5174</v>
      </c>
      <c r="E40" s="2">
        <v>39</v>
      </c>
      <c r="F40" s="2">
        <v>1</v>
      </c>
      <c r="G40" s="2" t="s">
        <v>5169</v>
      </c>
      <c r="H40" s="2" t="s">
        <v>5171</v>
      </c>
      <c r="I40" s="2">
        <v>2</v>
      </c>
      <c r="L40" s="2">
        <v>1</v>
      </c>
      <c r="M40" s="2" t="s">
        <v>5615</v>
      </c>
      <c r="N40" s="2" t="s">
        <v>5616</v>
      </c>
      <c r="T40" s="2" t="s">
        <v>5221</v>
      </c>
      <c r="U40" s="2" t="s">
        <v>63</v>
      </c>
      <c r="V40" s="2" t="s">
        <v>2960</v>
      </c>
      <c r="Y40" s="2" t="s">
        <v>177</v>
      </c>
      <c r="Z40" s="2" t="s">
        <v>3061</v>
      </c>
      <c r="AC40" s="2">
        <v>15</v>
      </c>
      <c r="AD40" s="2" t="s">
        <v>178</v>
      </c>
      <c r="AE40" s="2" t="s">
        <v>3830</v>
      </c>
    </row>
    <row r="41" spans="1:72" ht="13.5" customHeight="1">
      <c r="A41" s="5" t="str">
        <f t="shared" ref="A41:A60" si="2">HYPERLINK("http://kyu.snu.ac.kr/sdhj/index.jsp?type=hj/GK14785_00_IH_0001_004.jpg","1861_각현내_004")</f>
        <v>1861_각현내_004</v>
      </c>
      <c r="B41" s="2">
        <v>1861</v>
      </c>
      <c r="C41" s="2" t="s">
        <v>5173</v>
      </c>
      <c r="D41" s="2" t="s">
        <v>5174</v>
      </c>
      <c r="E41" s="2">
        <v>40</v>
      </c>
      <c r="F41" s="2">
        <v>1</v>
      </c>
      <c r="G41" s="2" t="s">
        <v>5169</v>
      </c>
      <c r="H41" s="2" t="s">
        <v>5171</v>
      </c>
      <c r="I41" s="2">
        <v>2</v>
      </c>
      <c r="L41" s="2">
        <v>2</v>
      </c>
      <c r="M41" s="2" t="s">
        <v>5617</v>
      </c>
      <c r="N41" s="2" t="s">
        <v>5618</v>
      </c>
      <c r="T41" s="2" t="s">
        <v>5220</v>
      </c>
      <c r="U41" s="2" t="s">
        <v>143</v>
      </c>
      <c r="V41" s="2" t="s">
        <v>2964</v>
      </c>
      <c r="W41" s="2" t="s">
        <v>179</v>
      </c>
      <c r="X41" s="2" t="s">
        <v>5227</v>
      </c>
      <c r="Y41" s="2" t="s">
        <v>145</v>
      </c>
      <c r="Z41" s="2" t="s">
        <v>3057</v>
      </c>
      <c r="AC41" s="2">
        <v>54</v>
      </c>
      <c r="AD41" s="2" t="s">
        <v>103</v>
      </c>
      <c r="AE41" s="2" t="s">
        <v>3816</v>
      </c>
      <c r="AJ41" s="2" t="s">
        <v>17</v>
      </c>
      <c r="AK41" s="2" t="s">
        <v>3864</v>
      </c>
      <c r="AL41" s="2" t="s">
        <v>180</v>
      </c>
      <c r="AM41" s="2" t="s">
        <v>3878</v>
      </c>
      <c r="AT41" s="2" t="s">
        <v>137</v>
      </c>
      <c r="AU41" s="2" t="s">
        <v>2972</v>
      </c>
      <c r="AV41" s="2" t="s">
        <v>181</v>
      </c>
      <c r="AW41" s="2" t="s">
        <v>3059</v>
      </c>
      <c r="BG41" s="2" t="s">
        <v>137</v>
      </c>
      <c r="BH41" s="2" t="s">
        <v>2972</v>
      </c>
      <c r="BI41" s="2" t="s">
        <v>182</v>
      </c>
      <c r="BJ41" s="2" t="s">
        <v>4311</v>
      </c>
      <c r="BK41" s="2" t="s">
        <v>137</v>
      </c>
      <c r="BL41" s="2" t="s">
        <v>2972</v>
      </c>
      <c r="BM41" s="2" t="s">
        <v>183</v>
      </c>
      <c r="BN41" s="2" t="s">
        <v>3298</v>
      </c>
      <c r="BO41" s="2" t="s">
        <v>137</v>
      </c>
      <c r="BP41" s="2" t="s">
        <v>2972</v>
      </c>
      <c r="BQ41" s="2" t="s">
        <v>184</v>
      </c>
      <c r="BR41" s="2" t="s">
        <v>4876</v>
      </c>
      <c r="BS41" s="2" t="s">
        <v>185</v>
      </c>
      <c r="BT41" s="2" t="s">
        <v>3906</v>
      </c>
    </row>
    <row r="42" spans="1:72" ht="13.5" customHeight="1">
      <c r="A42" s="5" t="str">
        <f t="shared" si="2"/>
        <v>1861_각현내_004</v>
      </c>
      <c r="B42" s="2">
        <v>1861</v>
      </c>
      <c r="C42" s="2" t="s">
        <v>5173</v>
      </c>
      <c r="D42" s="2" t="s">
        <v>5174</v>
      </c>
      <c r="E42" s="2">
        <v>41</v>
      </c>
      <c r="F42" s="2">
        <v>1</v>
      </c>
      <c r="G42" s="2" t="s">
        <v>5169</v>
      </c>
      <c r="H42" s="2" t="s">
        <v>5171</v>
      </c>
      <c r="I42" s="2">
        <v>2</v>
      </c>
      <c r="L42" s="2">
        <v>3</v>
      </c>
      <c r="M42" s="2" t="s">
        <v>5619</v>
      </c>
      <c r="N42" s="2" t="s">
        <v>5620</v>
      </c>
      <c r="T42" s="2" t="s">
        <v>5220</v>
      </c>
      <c r="U42" s="2" t="s">
        <v>55</v>
      </c>
      <c r="V42" s="2" t="s">
        <v>2962</v>
      </c>
      <c r="W42" s="2" t="s">
        <v>95</v>
      </c>
      <c r="X42" s="2" t="s">
        <v>5192</v>
      </c>
      <c r="Y42" s="2" t="s">
        <v>186</v>
      </c>
      <c r="Z42" s="2" t="s">
        <v>3062</v>
      </c>
      <c r="AC42" s="2">
        <v>33</v>
      </c>
      <c r="AD42" s="2" t="s">
        <v>112</v>
      </c>
      <c r="AE42" s="2" t="s">
        <v>3819</v>
      </c>
      <c r="AJ42" s="2" t="s">
        <v>17</v>
      </c>
      <c r="AK42" s="2" t="s">
        <v>3864</v>
      </c>
      <c r="AL42" s="2" t="s">
        <v>94</v>
      </c>
      <c r="AM42" s="2" t="s">
        <v>5274</v>
      </c>
      <c r="AT42" s="2" t="s">
        <v>40</v>
      </c>
      <c r="AU42" s="2" t="s">
        <v>3927</v>
      </c>
      <c r="AV42" s="2" t="s">
        <v>187</v>
      </c>
      <c r="AW42" s="2" t="s">
        <v>3950</v>
      </c>
      <c r="BG42" s="2" t="s">
        <v>40</v>
      </c>
      <c r="BH42" s="2" t="s">
        <v>3927</v>
      </c>
      <c r="BI42" s="2" t="s">
        <v>188</v>
      </c>
      <c r="BJ42" s="2" t="s">
        <v>4312</v>
      </c>
      <c r="BK42" s="2" t="s">
        <v>40</v>
      </c>
      <c r="BL42" s="2" t="s">
        <v>3927</v>
      </c>
      <c r="BM42" s="2" t="s">
        <v>189</v>
      </c>
      <c r="BN42" s="2" t="s">
        <v>4625</v>
      </c>
      <c r="BO42" s="2" t="s">
        <v>40</v>
      </c>
      <c r="BP42" s="2" t="s">
        <v>3927</v>
      </c>
      <c r="BQ42" s="2" t="s">
        <v>190</v>
      </c>
      <c r="BR42" s="2" t="s">
        <v>4877</v>
      </c>
      <c r="BS42" s="2" t="s">
        <v>101</v>
      </c>
      <c r="BT42" s="2" t="s">
        <v>3895</v>
      </c>
    </row>
    <row r="43" spans="1:72" ht="13.5" customHeight="1">
      <c r="A43" s="5" t="str">
        <f t="shared" si="2"/>
        <v>1861_각현내_004</v>
      </c>
      <c r="B43" s="2">
        <v>1861</v>
      </c>
      <c r="C43" s="2" t="s">
        <v>5173</v>
      </c>
      <c r="D43" s="2" t="s">
        <v>5174</v>
      </c>
      <c r="E43" s="2">
        <v>42</v>
      </c>
      <c r="F43" s="2">
        <v>1</v>
      </c>
      <c r="G43" s="2" t="s">
        <v>5169</v>
      </c>
      <c r="H43" s="2" t="s">
        <v>5171</v>
      </c>
      <c r="I43" s="2">
        <v>2</v>
      </c>
      <c r="L43" s="2">
        <v>3</v>
      </c>
      <c r="M43" s="2" t="s">
        <v>5619</v>
      </c>
      <c r="N43" s="2" t="s">
        <v>5620</v>
      </c>
      <c r="S43" s="2" t="s">
        <v>46</v>
      </c>
      <c r="T43" s="2" t="s">
        <v>2941</v>
      </c>
      <c r="W43" s="2" t="s">
        <v>191</v>
      </c>
      <c r="X43" s="2" t="s">
        <v>2993</v>
      </c>
      <c r="Y43" s="2" t="s">
        <v>48</v>
      </c>
      <c r="Z43" s="2" t="s">
        <v>3034</v>
      </c>
      <c r="AC43" s="2">
        <v>74</v>
      </c>
      <c r="AD43" s="2" t="s">
        <v>192</v>
      </c>
      <c r="AE43" s="2" t="s">
        <v>3831</v>
      </c>
    </row>
    <row r="44" spans="1:72" ht="13.5" customHeight="1">
      <c r="A44" s="5" t="str">
        <f t="shared" si="2"/>
        <v>1861_각현내_004</v>
      </c>
      <c r="B44" s="2">
        <v>1861</v>
      </c>
      <c r="C44" s="2" t="s">
        <v>5173</v>
      </c>
      <c r="D44" s="2" t="s">
        <v>5174</v>
      </c>
      <c r="E44" s="2">
        <v>43</v>
      </c>
      <c r="F44" s="2">
        <v>1</v>
      </c>
      <c r="G44" s="2" t="s">
        <v>5169</v>
      </c>
      <c r="H44" s="2" t="s">
        <v>5171</v>
      </c>
      <c r="I44" s="2">
        <v>2</v>
      </c>
      <c r="L44" s="2">
        <v>3</v>
      </c>
      <c r="M44" s="2" t="s">
        <v>5619</v>
      </c>
      <c r="N44" s="2" t="s">
        <v>5620</v>
      </c>
      <c r="S44" s="2" t="s">
        <v>51</v>
      </c>
      <c r="T44" s="2" t="s">
        <v>2942</v>
      </c>
      <c r="W44" s="2" t="s">
        <v>135</v>
      </c>
      <c r="X44" s="2" t="s">
        <v>2990</v>
      </c>
      <c r="Y44" s="2" t="s">
        <v>48</v>
      </c>
      <c r="Z44" s="2" t="s">
        <v>3034</v>
      </c>
      <c r="AC44" s="2">
        <v>31</v>
      </c>
      <c r="AD44" s="2" t="s">
        <v>77</v>
      </c>
      <c r="AE44" s="2" t="s">
        <v>3811</v>
      </c>
      <c r="AJ44" s="2" t="s">
        <v>50</v>
      </c>
      <c r="AK44" s="2" t="s">
        <v>3865</v>
      </c>
      <c r="AL44" s="2" t="s">
        <v>39</v>
      </c>
      <c r="AM44" s="2" t="s">
        <v>3867</v>
      </c>
      <c r="AT44" s="2" t="s">
        <v>40</v>
      </c>
      <c r="AU44" s="2" t="s">
        <v>3927</v>
      </c>
      <c r="AV44" s="2" t="s">
        <v>193</v>
      </c>
      <c r="AW44" s="2" t="s">
        <v>3951</v>
      </c>
      <c r="BG44" s="2" t="s">
        <v>40</v>
      </c>
      <c r="BH44" s="2" t="s">
        <v>3927</v>
      </c>
      <c r="BI44" s="2" t="s">
        <v>194</v>
      </c>
      <c r="BJ44" s="2" t="s">
        <v>4313</v>
      </c>
      <c r="BK44" s="2" t="s">
        <v>40</v>
      </c>
      <c r="BL44" s="2" t="s">
        <v>3927</v>
      </c>
      <c r="BM44" s="2" t="s">
        <v>195</v>
      </c>
      <c r="BN44" s="2" t="s">
        <v>4626</v>
      </c>
      <c r="BO44" s="2" t="s">
        <v>40</v>
      </c>
      <c r="BP44" s="2" t="s">
        <v>3927</v>
      </c>
      <c r="BQ44" s="2" t="s">
        <v>196</v>
      </c>
      <c r="BR44" s="2" t="s">
        <v>5407</v>
      </c>
      <c r="BS44" s="2" t="s">
        <v>94</v>
      </c>
      <c r="BT44" s="2" t="s">
        <v>5274</v>
      </c>
    </row>
    <row r="45" spans="1:72" ht="13.5" customHeight="1">
      <c r="A45" s="5" t="str">
        <f t="shared" si="2"/>
        <v>1861_각현내_004</v>
      </c>
      <c r="B45" s="2">
        <v>1861</v>
      </c>
      <c r="C45" s="2" t="s">
        <v>5173</v>
      </c>
      <c r="D45" s="2" t="s">
        <v>5174</v>
      </c>
      <c r="E45" s="2">
        <v>44</v>
      </c>
      <c r="F45" s="2">
        <v>1</v>
      </c>
      <c r="G45" s="2" t="s">
        <v>5169</v>
      </c>
      <c r="H45" s="2" t="s">
        <v>5171</v>
      </c>
      <c r="I45" s="2">
        <v>2</v>
      </c>
      <c r="L45" s="2">
        <v>3</v>
      </c>
      <c r="M45" s="2" t="s">
        <v>5619</v>
      </c>
      <c r="N45" s="2" t="s">
        <v>5620</v>
      </c>
      <c r="T45" s="2" t="s">
        <v>5221</v>
      </c>
      <c r="U45" s="2" t="s">
        <v>63</v>
      </c>
      <c r="V45" s="2" t="s">
        <v>2960</v>
      </c>
      <c r="Y45" s="2" t="s">
        <v>197</v>
      </c>
      <c r="Z45" s="2" t="s">
        <v>3063</v>
      </c>
      <c r="AC45" s="2">
        <v>30</v>
      </c>
      <c r="AD45" s="2" t="s">
        <v>110</v>
      </c>
      <c r="AE45" s="2" t="s">
        <v>3818</v>
      </c>
    </row>
    <row r="46" spans="1:72" ht="13.5" customHeight="1">
      <c r="A46" s="5" t="str">
        <f t="shared" si="2"/>
        <v>1861_각현내_004</v>
      </c>
      <c r="B46" s="2">
        <v>1861</v>
      </c>
      <c r="C46" s="2" t="s">
        <v>5173</v>
      </c>
      <c r="D46" s="2" t="s">
        <v>5174</v>
      </c>
      <c r="E46" s="2">
        <v>45</v>
      </c>
      <c r="F46" s="2">
        <v>1</v>
      </c>
      <c r="G46" s="2" t="s">
        <v>5169</v>
      </c>
      <c r="H46" s="2" t="s">
        <v>5171</v>
      </c>
      <c r="I46" s="2">
        <v>2</v>
      </c>
      <c r="L46" s="2">
        <v>3</v>
      </c>
      <c r="M46" s="2" t="s">
        <v>5619</v>
      </c>
      <c r="N46" s="2" t="s">
        <v>5620</v>
      </c>
      <c r="T46" s="2" t="s">
        <v>5221</v>
      </c>
      <c r="U46" s="2" t="s">
        <v>63</v>
      </c>
      <c r="V46" s="2" t="s">
        <v>2960</v>
      </c>
      <c r="Y46" s="2" t="s">
        <v>198</v>
      </c>
      <c r="Z46" s="2" t="s">
        <v>3064</v>
      </c>
      <c r="AC46" s="2">
        <v>20</v>
      </c>
      <c r="AD46" s="2" t="s">
        <v>114</v>
      </c>
      <c r="AE46" s="2" t="s">
        <v>3820</v>
      </c>
    </row>
    <row r="47" spans="1:72" ht="13.5" customHeight="1">
      <c r="A47" s="5" t="str">
        <f t="shared" si="2"/>
        <v>1861_각현내_004</v>
      </c>
      <c r="B47" s="2">
        <v>1861</v>
      </c>
      <c r="C47" s="2" t="s">
        <v>5173</v>
      </c>
      <c r="D47" s="2" t="s">
        <v>5174</v>
      </c>
      <c r="E47" s="2">
        <v>46</v>
      </c>
      <c r="F47" s="2">
        <v>1</v>
      </c>
      <c r="G47" s="2" t="s">
        <v>5169</v>
      </c>
      <c r="H47" s="2" t="s">
        <v>5171</v>
      </c>
      <c r="I47" s="2">
        <v>2</v>
      </c>
      <c r="L47" s="2">
        <v>4</v>
      </c>
      <c r="M47" s="2" t="s">
        <v>5621</v>
      </c>
      <c r="N47" s="2" t="s">
        <v>5622</v>
      </c>
      <c r="O47" s="2" t="s">
        <v>6</v>
      </c>
      <c r="P47" s="2" t="s">
        <v>2927</v>
      </c>
      <c r="T47" s="2" t="s">
        <v>5220</v>
      </c>
      <c r="U47" s="2" t="s">
        <v>143</v>
      </c>
      <c r="V47" s="2" t="s">
        <v>2964</v>
      </c>
      <c r="W47" s="2" t="s">
        <v>199</v>
      </c>
      <c r="X47" s="2" t="s">
        <v>2994</v>
      </c>
      <c r="Y47" s="2" t="s">
        <v>10</v>
      </c>
      <c r="Z47" s="2" t="s">
        <v>2986</v>
      </c>
      <c r="AC47" s="2">
        <v>56</v>
      </c>
      <c r="AD47" s="2" t="s">
        <v>200</v>
      </c>
      <c r="AE47" s="2" t="s">
        <v>3832</v>
      </c>
      <c r="AJ47" s="2" t="s">
        <v>17</v>
      </c>
      <c r="AK47" s="2" t="s">
        <v>3864</v>
      </c>
      <c r="AL47" s="2" t="s">
        <v>201</v>
      </c>
      <c r="AM47" s="2" t="s">
        <v>3879</v>
      </c>
      <c r="AT47" s="2" t="s">
        <v>131</v>
      </c>
      <c r="AU47" s="2" t="s">
        <v>3928</v>
      </c>
      <c r="AV47" s="2" t="s">
        <v>202</v>
      </c>
      <c r="AW47" s="2" t="s">
        <v>5387</v>
      </c>
      <c r="BG47" s="2" t="s">
        <v>131</v>
      </c>
      <c r="BH47" s="2" t="s">
        <v>3928</v>
      </c>
      <c r="BI47" s="2" t="s">
        <v>203</v>
      </c>
      <c r="BJ47" s="2" t="s">
        <v>4314</v>
      </c>
      <c r="BK47" s="2" t="s">
        <v>131</v>
      </c>
      <c r="BL47" s="2" t="s">
        <v>3928</v>
      </c>
      <c r="BM47" s="2" t="s">
        <v>204</v>
      </c>
      <c r="BN47" s="2" t="s">
        <v>5386</v>
      </c>
      <c r="BO47" s="2" t="s">
        <v>131</v>
      </c>
      <c r="BP47" s="2" t="s">
        <v>3928</v>
      </c>
      <c r="BQ47" s="2" t="s">
        <v>205</v>
      </c>
      <c r="BR47" s="2" t="s">
        <v>5565</v>
      </c>
      <c r="BS47" s="2" t="s">
        <v>206</v>
      </c>
      <c r="BT47" s="2" t="s">
        <v>3891</v>
      </c>
    </row>
    <row r="48" spans="1:72" ht="13.5" customHeight="1">
      <c r="A48" s="5" t="str">
        <f t="shared" si="2"/>
        <v>1861_각현내_004</v>
      </c>
      <c r="B48" s="2">
        <v>1861</v>
      </c>
      <c r="C48" s="2" t="s">
        <v>5173</v>
      </c>
      <c r="D48" s="2" t="s">
        <v>5174</v>
      </c>
      <c r="E48" s="2">
        <v>47</v>
      </c>
      <c r="F48" s="2">
        <v>1</v>
      </c>
      <c r="G48" s="2" t="s">
        <v>5169</v>
      </c>
      <c r="H48" s="2" t="s">
        <v>5171</v>
      </c>
      <c r="I48" s="2">
        <v>2</v>
      </c>
      <c r="L48" s="2">
        <v>4</v>
      </c>
      <c r="M48" s="2" t="s">
        <v>5621</v>
      </c>
      <c r="N48" s="2" t="s">
        <v>5622</v>
      </c>
      <c r="S48" s="2" t="s">
        <v>207</v>
      </c>
      <c r="T48" s="2" t="s">
        <v>2949</v>
      </c>
      <c r="AC48" s="2">
        <v>10</v>
      </c>
      <c r="AD48" s="2" t="s">
        <v>84</v>
      </c>
      <c r="AE48" s="2" t="s">
        <v>3814</v>
      </c>
    </row>
    <row r="49" spans="1:72" ht="13.5" customHeight="1">
      <c r="A49" s="5" t="str">
        <f t="shared" si="2"/>
        <v>1861_각현내_004</v>
      </c>
      <c r="B49" s="2">
        <v>1861</v>
      </c>
      <c r="C49" s="2" t="s">
        <v>5173</v>
      </c>
      <c r="D49" s="2" t="s">
        <v>5174</v>
      </c>
      <c r="E49" s="2">
        <v>48</v>
      </c>
      <c r="F49" s="2">
        <v>1</v>
      </c>
      <c r="G49" s="2" t="s">
        <v>5169</v>
      </c>
      <c r="H49" s="2" t="s">
        <v>5171</v>
      </c>
      <c r="I49" s="2">
        <v>2</v>
      </c>
      <c r="L49" s="2">
        <v>5</v>
      </c>
      <c r="M49" s="2" t="s">
        <v>5623</v>
      </c>
      <c r="N49" s="2" t="s">
        <v>5624</v>
      </c>
      <c r="T49" s="2" t="s">
        <v>5220</v>
      </c>
      <c r="U49" s="2" t="s">
        <v>55</v>
      </c>
      <c r="V49" s="2" t="s">
        <v>2962</v>
      </c>
      <c r="W49" s="2" t="s">
        <v>135</v>
      </c>
      <c r="X49" s="2" t="s">
        <v>2990</v>
      </c>
      <c r="Y49" s="2" t="s">
        <v>208</v>
      </c>
      <c r="Z49" s="2" t="s">
        <v>3065</v>
      </c>
      <c r="AC49" s="2">
        <v>59</v>
      </c>
      <c r="AD49" s="2" t="s">
        <v>209</v>
      </c>
      <c r="AE49" s="2" t="s">
        <v>3833</v>
      </c>
      <c r="AJ49" s="2" t="s">
        <v>17</v>
      </c>
      <c r="AK49" s="2" t="s">
        <v>3864</v>
      </c>
      <c r="AL49" s="2" t="s">
        <v>39</v>
      </c>
      <c r="AM49" s="2" t="s">
        <v>3867</v>
      </c>
      <c r="AT49" s="2" t="s">
        <v>40</v>
      </c>
      <c r="AU49" s="2" t="s">
        <v>3927</v>
      </c>
      <c r="AV49" s="2" t="s">
        <v>210</v>
      </c>
      <c r="AW49" s="2" t="s">
        <v>3952</v>
      </c>
      <c r="BG49" s="2" t="s">
        <v>40</v>
      </c>
      <c r="BH49" s="2" t="s">
        <v>3927</v>
      </c>
      <c r="BI49" s="2" t="s">
        <v>211</v>
      </c>
      <c r="BJ49" s="2" t="s">
        <v>4315</v>
      </c>
      <c r="BK49" s="2" t="s">
        <v>40</v>
      </c>
      <c r="BL49" s="2" t="s">
        <v>3927</v>
      </c>
      <c r="BM49" s="2" t="s">
        <v>212</v>
      </c>
      <c r="BN49" s="2" t="s">
        <v>5353</v>
      </c>
      <c r="BO49" s="2" t="s">
        <v>40</v>
      </c>
      <c r="BP49" s="2" t="s">
        <v>3927</v>
      </c>
      <c r="BQ49" s="2" t="s">
        <v>213</v>
      </c>
      <c r="BR49" s="2" t="s">
        <v>4878</v>
      </c>
      <c r="BS49" s="2" t="s">
        <v>214</v>
      </c>
      <c r="BT49" s="2" t="s">
        <v>3896</v>
      </c>
    </row>
    <row r="50" spans="1:72" ht="13.5" customHeight="1">
      <c r="A50" s="5" t="str">
        <f t="shared" si="2"/>
        <v>1861_각현내_004</v>
      </c>
      <c r="B50" s="2">
        <v>1861</v>
      </c>
      <c r="C50" s="2" t="s">
        <v>5173</v>
      </c>
      <c r="D50" s="2" t="s">
        <v>5174</v>
      </c>
      <c r="E50" s="2">
        <v>49</v>
      </c>
      <c r="F50" s="2">
        <v>1</v>
      </c>
      <c r="G50" s="2" t="s">
        <v>5169</v>
      </c>
      <c r="H50" s="2" t="s">
        <v>5171</v>
      </c>
      <c r="I50" s="2">
        <v>2</v>
      </c>
      <c r="L50" s="2">
        <v>5</v>
      </c>
      <c r="M50" s="2" t="s">
        <v>5623</v>
      </c>
      <c r="N50" s="2" t="s">
        <v>5624</v>
      </c>
      <c r="S50" s="2" t="s">
        <v>51</v>
      </c>
      <c r="T50" s="2" t="s">
        <v>2942</v>
      </c>
      <c r="W50" s="2" t="s">
        <v>215</v>
      </c>
      <c r="X50" s="2" t="s">
        <v>2995</v>
      </c>
      <c r="Y50" s="2" t="s">
        <v>48</v>
      </c>
      <c r="Z50" s="2" t="s">
        <v>3034</v>
      </c>
      <c r="AC50" s="2">
        <v>63</v>
      </c>
      <c r="AD50" s="2" t="s">
        <v>216</v>
      </c>
      <c r="AE50" s="2" t="s">
        <v>3834</v>
      </c>
      <c r="AJ50" s="2" t="s">
        <v>50</v>
      </c>
      <c r="AK50" s="2" t="s">
        <v>3865</v>
      </c>
      <c r="AL50" s="2" t="s">
        <v>152</v>
      </c>
      <c r="AM50" s="2" t="s">
        <v>3880</v>
      </c>
      <c r="AT50" s="2" t="s">
        <v>40</v>
      </c>
      <c r="AU50" s="2" t="s">
        <v>3927</v>
      </c>
      <c r="AV50" s="2" t="s">
        <v>217</v>
      </c>
      <c r="AW50" s="2" t="s">
        <v>3953</v>
      </c>
      <c r="BG50" s="2" t="s">
        <v>40</v>
      </c>
      <c r="BH50" s="2" t="s">
        <v>3927</v>
      </c>
      <c r="BI50" s="2" t="s">
        <v>218</v>
      </c>
      <c r="BJ50" s="2" t="s">
        <v>4316</v>
      </c>
      <c r="BK50" s="2" t="s">
        <v>40</v>
      </c>
      <c r="BL50" s="2" t="s">
        <v>3927</v>
      </c>
      <c r="BM50" s="2" t="s">
        <v>219</v>
      </c>
      <c r="BN50" s="2" t="s">
        <v>4374</v>
      </c>
      <c r="BO50" s="2" t="s">
        <v>220</v>
      </c>
      <c r="BP50" s="2" t="s">
        <v>4868</v>
      </c>
      <c r="BQ50" s="2" t="s">
        <v>221</v>
      </c>
      <c r="BR50" s="2" t="s">
        <v>5527</v>
      </c>
      <c r="BS50" s="2" t="s">
        <v>172</v>
      </c>
      <c r="BT50" s="2" t="s">
        <v>3877</v>
      </c>
    </row>
    <row r="51" spans="1:72" ht="13.5" customHeight="1">
      <c r="A51" s="5" t="str">
        <f t="shared" si="2"/>
        <v>1861_각현내_004</v>
      </c>
      <c r="B51" s="2">
        <v>1861</v>
      </c>
      <c r="C51" s="2" t="s">
        <v>5173</v>
      </c>
      <c r="D51" s="2" t="s">
        <v>5174</v>
      </c>
      <c r="E51" s="2">
        <v>50</v>
      </c>
      <c r="F51" s="2">
        <v>1</v>
      </c>
      <c r="G51" s="2" t="s">
        <v>5169</v>
      </c>
      <c r="H51" s="2" t="s">
        <v>5171</v>
      </c>
      <c r="I51" s="2">
        <v>2</v>
      </c>
      <c r="L51" s="2">
        <v>5</v>
      </c>
      <c r="M51" s="2" t="s">
        <v>5623</v>
      </c>
      <c r="N51" s="2" t="s">
        <v>5624</v>
      </c>
      <c r="S51" s="2" t="s">
        <v>109</v>
      </c>
      <c r="T51" s="2" t="s">
        <v>2945</v>
      </c>
      <c r="U51" s="2" t="s">
        <v>60</v>
      </c>
      <c r="V51" s="2" t="s">
        <v>2959</v>
      </c>
      <c r="Y51" s="2" t="s">
        <v>222</v>
      </c>
      <c r="Z51" s="2" t="s">
        <v>3066</v>
      </c>
      <c r="AC51" s="2">
        <v>18</v>
      </c>
      <c r="AD51" s="2" t="s">
        <v>125</v>
      </c>
      <c r="AE51" s="2" t="s">
        <v>3825</v>
      </c>
    </row>
    <row r="52" spans="1:72" ht="13.5" customHeight="1">
      <c r="A52" s="5" t="str">
        <f t="shared" si="2"/>
        <v>1861_각현내_004</v>
      </c>
      <c r="B52" s="2">
        <v>1861</v>
      </c>
      <c r="C52" s="2" t="s">
        <v>5173</v>
      </c>
      <c r="D52" s="2" t="s">
        <v>5174</v>
      </c>
      <c r="E52" s="2">
        <v>51</v>
      </c>
      <c r="F52" s="2">
        <v>1</v>
      </c>
      <c r="G52" s="2" t="s">
        <v>5169</v>
      </c>
      <c r="H52" s="2" t="s">
        <v>5171</v>
      </c>
      <c r="I52" s="2">
        <v>2</v>
      </c>
      <c r="L52" s="2">
        <v>5</v>
      </c>
      <c r="M52" s="2" t="s">
        <v>5623</v>
      </c>
      <c r="N52" s="2" t="s">
        <v>5624</v>
      </c>
      <c r="T52" s="2" t="s">
        <v>5221</v>
      </c>
      <c r="U52" s="2" t="s">
        <v>63</v>
      </c>
      <c r="V52" s="2" t="s">
        <v>2960</v>
      </c>
      <c r="Y52" s="2" t="s">
        <v>223</v>
      </c>
      <c r="Z52" s="2" t="s">
        <v>3067</v>
      </c>
      <c r="AC52" s="2">
        <v>59</v>
      </c>
      <c r="AD52" s="2" t="s">
        <v>209</v>
      </c>
      <c r="AE52" s="2" t="s">
        <v>3833</v>
      </c>
    </row>
    <row r="53" spans="1:72" ht="13.5" customHeight="1">
      <c r="A53" s="5" t="str">
        <f t="shared" si="2"/>
        <v>1861_각현내_004</v>
      </c>
      <c r="B53" s="2">
        <v>1861</v>
      </c>
      <c r="C53" s="2" t="s">
        <v>5173</v>
      </c>
      <c r="D53" s="2" t="s">
        <v>5174</v>
      </c>
      <c r="E53" s="2">
        <v>52</v>
      </c>
      <c r="F53" s="2">
        <v>1</v>
      </c>
      <c r="G53" s="2" t="s">
        <v>5169</v>
      </c>
      <c r="H53" s="2" t="s">
        <v>5171</v>
      </c>
      <c r="I53" s="2">
        <v>2</v>
      </c>
      <c r="L53" s="2">
        <v>5</v>
      </c>
      <c r="M53" s="2" t="s">
        <v>5623</v>
      </c>
      <c r="N53" s="2" t="s">
        <v>5624</v>
      </c>
      <c r="T53" s="2" t="s">
        <v>5221</v>
      </c>
      <c r="U53" s="2" t="s">
        <v>66</v>
      </c>
      <c r="V53" s="2" t="s">
        <v>2961</v>
      </c>
      <c r="Y53" s="2" t="s">
        <v>224</v>
      </c>
      <c r="Z53" s="2" t="s">
        <v>3068</v>
      </c>
      <c r="AC53" s="2">
        <v>53</v>
      </c>
      <c r="AD53" s="2" t="s">
        <v>225</v>
      </c>
      <c r="AE53" s="2" t="s">
        <v>3835</v>
      </c>
    </row>
    <row r="54" spans="1:72" ht="13.5" customHeight="1">
      <c r="A54" s="5" t="str">
        <f t="shared" si="2"/>
        <v>1861_각현내_004</v>
      </c>
      <c r="B54" s="2">
        <v>1861</v>
      </c>
      <c r="C54" s="2" t="s">
        <v>5173</v>
      </c>
      <c r="D54" s="2" t="s">
        <v>5174</v>
      </c>
      <c r="E54" s="2">
        <v>53</v>
      </c>
      <c r="F54" s="2">
        <v>1</v>
      </c>
      <c r="G54" s="2" t="s">
        <v>5169</v>
      </c>
      <c r="H54" s="2" t="s">
        <v>5171</v>
      </c>
      <c r="I54" s="2">
        <v>2</v>
      </c>
      <c r="L54" s="2">
        <v>5</v>
      </c>
      <c r="M54" s="2" t="s">
        <v>5623</v>
      </c>
      <c r="N54" s="2" t="s">
        <v>5624</v>
      </c>
      <c r="T54" s="2" t="s">
        <v>5221</v>
      </c>
      <c r="U54" s="2" t="s">
        <v>63</v>
      </c>
      <c r="V54" s="2" t="s">
        <v>2960</v>
      </c>
      <c r="Y54" s="2" t="s">
        <v>226</v>
      </c>
      <c r="Z54" s="2" t="s">
        <v>3069</v>
      </c>
      <c r="AC54" s="2">
        <v>33</v>
      </c>
      <c r="AD54" s="2" t="s">
        <v>112</v>
      </c>
      <c r="AE54" s="2" t="s">
        <v>3819</v>
      </c>
    </row>
    <row r="55" spans="1:72" ht="13.5" customHeight="1">
      <c r="A55" s="5" t="str">
        <f t="shared" si="2"/>
        <v>1861_각현내_004</v>
      </c>
      <c r="B55" s="2">
        <v>1861</v>
      </c>
      <c r="C55" s="2" t="s">
        <v>5173</v>
      </c>
      <c r="D55" s="2" t="s">
        <v>5174</v>
      </c>
      <c r="E55" s="2">
        <v>54</v>
      </c>
      <c r="F55" s="2">
        <v>1</v>
      </c>
      <c r="G55" s="2" t="s">
        <v>5169</v>
      </c>
      <c r="H55" s="2" t="s">
        <v>5171</v>
      </c>
      <c r="I55" s="2">
        <v>2</v>
      </c>
      <c r="L55" s="2">
        <v>5</v>
      </c>
      <c r="M55" s="2" t="s">
        <v>5623</v>
      </c>
      <c r="N55" s="2" t="s">
        <v>5624</v>
      </c>
      <c r="T55" s="2" t="s">
        <v>5221</v>
      </c>
      <c r="U55" s="2" t="s">
        <v>66</v>
      </c>
      <c r="V55" s="2" t="s">
        <v>2961</v>
      </c>
      <c r="Y55" s="2" t="s">
        <v>227</v>
      </c>
      <c r="Z55" s="2" t="s">
        <v>3070</v>
      </c>
      <c r="AC55" s="2">
        <v>30</v>
      </c>
      <c r="AD55" s="2" t="s">
        <v>110</v>
      </c>
      <c r="AE55" s="2" t="s">
        <v>3818</v>
      </c>
    </row>
    <row r="56" spans="1:72" ht="13.5" customHeight="1">
      <c r="A56" s="5" t="str">
        <f t="shared" si="2"/>
        <v>1861_각현내_004</v>
      </c>
      <c r="B56" s="2">
        <v>1861</v>
      </c>
      <c r="C56" s="2" t="s">
        <v>5173</v>
      </c>
      <c r="D56" s="2" t="s">
        <v>5174</v>
      </c>
      <c r="E56" s="2">
        <v>55</v>
      </c>
      <c r="F56" s="2">
        <v>1</v>
      </c>
      <c r="G56" s="2" t="s">
        <v>5169</v>
      </c>
      <c r="H56" s="2" t="s">
        <v>5171</v>
      </c>
      <c r="I56" s="2">
        <v>3</v>
      </c>
      <c r="J56" s="2" t="s">
        <v>228</v>
      </c>
      <c r="K56" s="2" t="s">
        <v>2879</v>
      </c>
      <c r="L56" s="2">
        <v>1</v>
      </c>
      <c r="M56" s="2" t="s">
        <v>5625</v>
      </c>
      <c r="N56" s="2" t="s">
        <v>5626</v>
      </c>
      <c r="T56" s="2" t="s">
        <v>5220</v>
      </c>
      <c r="U56" s="2" t="s">
        <v>229</v>
      </c>
      <c r="V56" s="2" t="s">
        <v>2966</v>
      </c>
      <c r="W56" s="2" t="s">
        <v>47</v>
      </c>
      <c r="X56" s="2" t="s">
        <v>5196</v>
      </c>
      <c r="Y56" s="2" t="s">
        <v>230</v>
      </c>
      <c r="Z56" s="2" t="s">
        <v>3071</v>
      </c>
      <c r="AC56" s="2">
        <v>54</v>
      </c>
      <c r="AD56" s="2" t="s">
        <v>231</v>
      </c>
      <c r="AE56" s="2" t="s">
        <v>3836</v>
      </c>
      <c r="AJ56" s="2" t="s">
        <v>17</v>
      </c>
      <c r="AK56" s="2" t="s">
        <v>3864</v>
      </c>
      <c r="AL56" s="2" t="s">
        <v>172</v>
      </c>
      <c r="AM56" s="2" t="s">
        <v>3877</v>
      </c>
      <c r="AT56" s="2" t="s">
        <v>229</v>
      </c>
      <c r="AU56" s="2" t="s">
        <v>2966</v>
      </c>
      <c r="AV56" s="2" t="s">
        <v>232</v>
      </c>
      <c r="AW56" s="2" t="s">
        <v>3954</v>
      </c>
      <c r="BG56" s="2" t="s">
        <v>229</v>
      </c>
      <c r="BH56" s="2" t="s">
        <v>2966</v>
      </c>
      <c r="BI56" s="2" t="s">
        <v>233</v>
      </c>
      <c r="BJ56" s="2" t="s">
        <v>4317</v>
      </c>
      <c r="BK56" s="2" t="s">
        <v>229</v>
      </c>
      <c r="BL56" s="2" t="s">
        <v>2966</v>
      </c>
      <c r="BM56" s="2" t="s">
        <v>234</v>
      </c>
      <c r="BN56" s="2" t="s">
        <v>3951</v>
      </c>
      <c r="BO56" s="2" t="s">
        <v>137</v>
      </c>
      <c r="BP56" s="2" t="s">
        <v>2972</v>
      </c>
      <c r="BQ56" s="2" t="s">
        <v>235</v>
      </c>
      <c r="BR56" s="2" t="s">
        <v>5516</v>
      </c>
      <c r="BS56" s="2" t="s">
        <v>152</v>
      </c>
      <c r="BT56" s="2" t="s">
        <v>3880</v>
      </c>
    </row>
    <row r="57" spans="1:72" ht="13.5" customHeight="1">
      <c r="A57" s="5" t="str">
        <f t="shared" si="2"/>
        <v>1861_각현내_004</v>
      </c>
      <c r="B57" s="2">
        <v>1861</v>
      </c>
      <c r="C57" s="2" t="s">
        <v>5173</v>
      </c>
      <c r="D57" s="2" t="s">
        <v>5174</v>
      </c>
      <c r="E57" s="2">
        <v>56</v>
      </c>
      <c r="F57" s="2">
        <v>1</v>
      </c>
      <c r="G57" s="2" t="s">
        <v>5169</v>
      </c>
      <c r="H57" s="2" t="s">
        <v>5171</v>
      </c>
      <c r="I57" s="2">
        <v>3</v>
      </c>
      <c r="L57" s="2">
        <v>1</v>
      </c>
      <c r="M57" s="2" t="s">
        <v>5625</v>
      </c>
      <c r="N57" s="2" t="s">
        <v>5626</v>
      </c>
      <c r="S57" s="2" t="s">
        <v>51</v>
      </c>
      <c r="T57" s="2" t="s">
        <v>2942</v>
      </c>
      <c r="W57" s="2" t="s">
        <v>47</v>
      </c>
      <c r="X57" s="2" t="s">
        <v>5196</v>
      </c>
      <c r="Y57" s="2" t="s">
        <v>10</v>
      </c>
      <c r="Z57" s="2" t="s">
        <v>2986</v>
      </c>
      <c r="AC57" s="2">
        <v>51</v>
      </c>
      <c r="AD57" s="2" t="s">
        <v>106</v>
      </c>
      <c r="AE57" s="2" t="s">
        <v>3817</v>
      </c>
      <c r="AJ57" s="2" t="s">
        <v>17</v>
      </c>
      <c r="AK57" s="2" t="s">
        <v>3864</v>
      </c>
      <c r="AL57" s="2" t="s">
        <v>152</v>
      </c>
      <c r="AM57" s="2" t="s">
        <v>3880</v>
      </c>
      <c r="AT57" s="2" t="s">
        <v>137</v>
      </c>
      <c r="AU57" s="2" t="s">
        <v>2972</v>
      </c>
      <c r="AV57" s="2" t="s">
        <v>236</v>
      </c>
      <c r="AW57" s="2" t="s">
        <v>3955</v>
      </c>
      <c r="BG57" s="2" t="s">
        <v>137</v>
      </c>
      <c r="BH57" s="2" t="s">
        <v>2972</v>
      </c>
      <c r="BI57" s="2" t="s">
        <v>237</v>
      </c>
      <c r="BJ57" s="2" t="s">
        <v>4318</v>
      </c>
      <c r="BK57" s="2" t="s">
        <v>137</v>
      </c>
      <c r="BL57" s="2" t="s">
        <v>2972</v>
      </c>
      <c r="BM57" s="2" t="s">
        <v>238</v>
      </c>
      <c r="BN57" s="2" t="s">
        <v>4627</v>
      </c>
      <c r="BO57" s="2" t="s">
        <v>137</v>
      </c>
      <c r="BP57" s="2" t="s">
        <v>2972</v>
      </c>
      <c r="BQ57" s="2" t="s">
        <v>239</v>
      </c>
      <c r="BR57" s="2" t="s">
        <v>5444</v>
      </c>
      <c r="BS57" s="2" t="s">
        <v>94</v>
      </c>
      <c r="BT57" s="2" t="s">
        <v>5274</v>
      </c>
    </row>
    <row r="58" spans="1:72" ht="13.5" customHeight="1">
      <c r="A58" s="5" t="str">
        <f t="shared" si="2"/>
        <v>1861_각현내_004</v>
      </c>
      <c r="B58" s="2">
        <v>1861</v>
      </c>
      <c r="C58" s="2" t="s">
        <v>5173</v>
      </c>
      <c r="D58" s="2" t="s">
        <v>5174</v>
      </c>
      <c r="E58" s="2">
        <v>57</v>
      </c>
      <c r="F58" s="2">
        <v>1</v>
      </c>
      <c r="G58" s="2" t="s">
        <v>5169</v>
      </c>
      <c r="H58" s="2" t="s">
        <v>5171</v>
      </c>
      <c r="I58" s="2">
        <v>3</v>
      </c>
      <c r="L58" s="2">
        <v>1</v>
      </c>
      <c r="M58" s="2" t="s">
        <v>5625</v>
      </c>
      <c r="N58" s="2" t="s">
        <v>5626</v>
      </c>
      <c r="T58" s="2" t="s">
        <v>5221</v>
      </c>
      <c r="U58" s="2" t="s">
        <v>63</v>
      </c>
      <c r="V58" s="2" t="s">
        <v>2960</v>
      </c>
      <c r="Y58" s="2" t="s">
        <v>240</v>
      </c>
      <c r="Z58" s="2" t="s">
        <v>3072</v>
      </c>
      <c r="AC58" s="2">
        <v>74</v>
      </c>
      <c r="AD58" s="2" t="s">
        <v>192</v>
      </c>
      <c r="AE58" s="2" t="s">
        <v>3831</v>
      </c>
    </row>
    <row r="59" spans="1:72" ht="13.5" customHeight="1">
      <c r="A59" s="5" t="str">
        <f t="shared" si="2"/>
        <v>1861_각현내_004</v>
      </c>
      <c r="B59" s="2">
        <v>1861</v>
      </c>
      <c r="C59" s="2" t="s">
        <v>5173</v>
      </c>
      <c r="D59" s="2" t="s">
        <v>5174</v>
      </c>
      <c r="E59" s="2">
        <v>58</v>
      </c>
      <c r="F59" s="2">
        <v>1</v>
      </c>
      <c r="G59" s="2" t="s">
        <v>5169</v>
      </c>
      <c r="H59" s="2" t="s">
        <v>5171</v>
      </c>
      <c r="I59" s="2">
        <v>3</v>
      </c>
      <c r="L59" s="2">
        <v>2</v>
      </c>
      <c r="M59" s="2" t="s">
        <v>5627</v>
      </c>
      <c r="N59" s="2" t="s">
        <v>5628</v>
      </c>
      <c r="T59" s="2" t="s">
        <v>5220</v>
      </c>
      <c r="U59" s="2" t="s">
        <v>241</v>
      </c>
      <c r="V59" s="2" t="s">
        <v>2967</v>
      </c>
      <c r="W59" s="2" t="s">
        <v>242</v>
      </c>
      <c r="X59" s="2" t="s">
        <v>2996</v>
      </c>
      <c r="Y59" s="2" t="s">
        <v>243</v>
      </c>
      <c r="Z59" s="2" t="s">
        <v>3073</v>
      </c>
      <c r="AC59" s="2">
        <v>44</v>
      </c>
      <c r="AD59" s="2" t="s">
        <v>244</v>
      </c>
      <c r="AE59" s="2" t="s">
        <v>3837</v>
      </c>
      <c r="AJ59" s="2" t="s">
        <v>17</v>
      </c>
      <c r="AK59" s="2" t="s">
        <v>3864</v>
      </c>
      <c r="AL59" s="2" t="s">
        <v>245</v>
      </c>
      <c r="AM59" s="2" t="s">
        <v>3881</v>
      </c>
      <c r="AT59" s="2" t="s">
        <v>246</v>
      </c>
      <c r="AU59" s="2" t="s">
        <v>2975</v>
      </c>
      <c r="AV59" s="2" t="s">
        <v>247</v>
      </c>
      <c r="AW59" s="2" t="s">
        <v>3956</v>
      </c>
      <c r="BG59" s="2" t="s">
        <v>246</v>
      </c>
      <c r="BH59" s="2" t="s">
        <v>2975</v>
      </c>
      <c r="BI59" s="2" t="s">
        <v>248</v>
      </c>
      <c r="BJ59" s="2" t="s">
        <v>3111</v>
      </c>
      <c r="BK59" s="2" t="s">
        <v>246</v>
      </c>
      <c r="BL59" s="2" t="s">
        <v>2975</v>
      </c>
      <c r="BM59" s="2" t="s">
        <v>249</v>
      </c>
      <c r="BN59" s="2" t="s">
        <v>4628</v>
      </c>
      <c r="BO59" s="2" t="s">
        <v>246</v>
      </c>
      <c r="BP59" s="2" t="s">
        <v>2975</v>
      </c>
      <c r="BQ59" s="2" t="s">
        <v>250</v>
      </c>
      <c r="BR59" s="2" t="s">
        <v>5391</v>
      </c>
      <c r="BS59" s="2" t="s">
        <v>94</v>
      </c>
      <c r="BT59" s="2" t="s">
        <v>5274</v>
      </c>
    </row>
    <row r="60" spans="1:72" ht="13.5" customHeight="1">
      <c r="A60" s="5" t="str">
        <f t="shared" si="2"/>
        <v>1861_각현내_004</v>
      </c>
      <c r="B60" s="2">
        <v>1861</v>
      </c>
      <c r="C60" s="2" t="s">
        <v>5173</v>
      </c>
      <c r="D60" s="2" t="s">
        <v>5174</v>
      </c>
      <c r="E60" s="2">
        <v>59</v>
      </c>
      <c r="F60" s="2">
        <v>1</v>
      </c>
      <c r="G60" s="2" t="s">
        <v>5169</v>
      </c>
      <c r="H60" s="2" t="s">
        <v>5171</v>
      </c>
      <c r="I60" s="2">
        <v>3</v>
      </c>
      <c r="L60" s="2">
        <v>2</v>
      </c>
      <c r="M60" s="2" t="s">
        <v>5627</v>
      </c>
      <c r="N60" s="2" t="s">
        <v>5628</v>
      </c>
      <c r="S60" s="2" t="s">
        <v>51</v>
      </c>
      <c r="T60" s="2" t="s">
        <v>2942</v>
      </c>
      <c r="W60" s="2" t="s">
        <v>251</v>
      </c>
      <c r="X60" s="2" t="s">
        <v>2997</v>
      </c>
      <c r="Y60" s="2" t="s">
        <v>10</v>
      </c>
      <c r="Z60" s="2" t="s">
        <v>2986</v>
      </c>
      <c r="AC60" s="2">
        <v>44</v>
      </c>
      <c r="AD60" s="2" t="s">
        <v>244</v>
      </c>
      <c r="AE60" s="2" t="s">
        <v>3837</v>
      </c>
      <c r="AT60" s="2" t="s">
        <v>246</v>
      </c>
      <c r="AU60" s="2" t="s">
        <v>2975</v>
      </c>
      <c r="AV60" s="2" t="s">
        <v>252</v>
      </c>
      <c r="AW60" s="2" t="s">
        <v>3957</v>
      </c>
      <c r="BG60" s="2" t="s">
        <v>246</v>
      </c>
      <c r="BH60" s="2" t="s">
        <v>2975</v>
      </c>
      <c r="BI60" s="2" t="s">
        <v>253</v>
      </c>
      <c r="BJ60" s="2" t="s">
        <v>4319</v>
      </c>
      <c r="BK60" s="2" t="s">
        <v>246</v>
      </c>
      <c r="BL60" s="2" t="s">
        <v>2975</v>
      </c>
      <c r="BM60" s="2" t="s">
        <v>254</v>
      </c>
      <c r="BN60" s="2" t="s">
        <v>4629</v>
      </c>
      <c r="BO60" s="2" t="s">
        <v>246</v>
      </c>
      <c r="BP60" s="2" t="s">
        <v>2975</v>
      </c>
      <c r="BQ60" s="2" t="s">
        <v>255</v>
      </c>
      <c r="BR60" s="2" t="s">
        <v>4879</v>
      </c>
      <c r="BS60" s="2" t="s">
        <v>39</v>
      </c>
      <c r="BT60" s="2" t="s">
        <v>3867</v>
      </c>
    </row>
    <row r="61" spans="1:72" ht="13.5" customHeight="1">
      <c r="A61" s="5" t="str">
        <f t="shared" ref="A61:A80" si="3">HYPERLINK("http://kyu.snu.ac.kr/sdhj/index.jsp?type=hj/GK14785_00_IH_0001_005.jpg","1861_각현내_005")</f>
        <v>1861_각현내_005</v>
      </c>
      <c r="B61" s="2">
        <v>1861</v>
      </c>
      <c r="C61" s="2" t="s">
        <v>5173</v>
      </c>
      <c r="D61" s="2" t="s">
        <v>5174</v>
      </c>
      <c r="E61" s="2">
        <v>60</v>
      </c>
      <c r="F61" s="2">
        <v>1</v>
      </c>
      <c r="G61" s="2" t="s">
        <v>5169</v>
      </c>
      <c r="H61" s="2" t="s">
        <v>5171</v>
      </c>
      <c r="I61" s="2">
        <v>3</v>
      </c>
      <c r="L61" s="2">
        <v>3</v>
      </c>
      <c r="M61" s="2" t="s">
        <v>5629</v>
      </c>
      <c r="N61" s="2" t="s">
        <v>5630</v>
      </c>
      <c r="T61" s="2" t="s">
        <v>5220</v>
      </c>
      <c r="U61" s="2" t="s">
        <v>55</v>
      </c>
      <c r="V61" s="2" t="s">
        <v>2962</v>
      </c>
      <c r="W61" s="2" t="s">
        <v>215</v>
      </c>
      <c r="X61" s="2" t="s">
        <v>2995</v>
      </c>
      <c r="Y61" s="2" t="s">
        <v>256</v>
      </c>
      <c r="Z61" s="2" t="s">
        <v>3074</v>
      </c>
      <c r="AC61" s="2">
        <v>65</v>
      </c>
      <c r="AD61" s="2" t="s">
        <v>257</v>
      </c>
      <c r="AE61" s="2" t="s">
        <v>3838</v>
      </c>
      <c r="AJ61" s="2" t="s">
        <v>17</v>
      </c>
      <c r="AK61" s="2" t="s">
        <v>3864</v>
      </c>
      <c r="AL61" s="2" t="s">
        <v>152</v>
      </c>
      <c r="AM61" s="2" t="s">
        <v>3880</v>
      </c>
      <c r="AT61" s="2" t="s">
        <v>40</v>
      </c>
      <c r="AU61" s="2" t="s">
        <v>3927</v>
      </c>
      <c r="AV61" s="2" t="s">
        <v>258</v>
      </c>
      <c r="AW61" s="2" t="s">
        <v>3958</v>
      </c>
      <c r="BG61" s="2" t="s">
        <v>40</v>
      </c>
      <c r="BH61" s="2" t="s">
        <v>3927</v>
      </c>
      <c r="BI61" s="2" t="s">
        <v>259</v>
      </c>
      <c r="BJ61" s="2" t="s">
        <v>4320</v>
      </c>
      <c r="BK61" s="2" t="s">
        <v>40</v>
      </c>
      <c r="BL61" s="2" t="s">
        <v>3927</v>
      </c>
      <c r="BM61" s="2" t="s">
        <v>260</v>
      </c>
      <c r="BN61" s="2" t="s">
        <v>4333</v>
      </c>
      <c r="BO61" s="2" t="s">
        <v>40</v>
      </c>
      <c r="BP61" s="2" t="s">
        <v>3927</v>
      </c>
      <c r="BQ61" s="2" t="s">
        <v>261</v>
      </c>
      <c r="BR61" s="2" t="s">
        <v>5589</v>
      </c>
      <c r="BS61" s="2" t="s">
        <v>214</v>
      </c>
      <c r="BT61" s="2" t="s">
        <v>3896</v>
      </c>
    </row>
    <row r="62" spans="1:72" ht="13.5" customHeight="1">
      <c r="A62" s="5" t="str">
        <f t="shared" si="3"/>
        <v>1861_각현내_005</v>
      </c>
      <c r="B62" s="2">
        <v>1861</v>
      </c>
      <c r="C62" s="2" t="s">
        <v>5173</v>
      </c>
      <c r="D62" s="2" t="s">
        <v>5174</v>
      </c>
      <c r="E62" s="2">
        <v>61</v>
      </c>
      <c r="F62" s="2">
        <v>1</v>
      </c>
      <c r="G62" s="2" t="s">
        <v>5169</v>
      </c>
      <c r="H62" s="2" t="s">
        <v>5171</v>
      </c>
      <c r="I62" s="2">
        <v>3</v>
      </c>
      <c r="L62" s="2">
        <v>3</v>
      </c>
      <c r="M62" s="2" t="s">
        <v>5629</v>
      </c>
      <c r="N62" s="2" t="s">
        <v>5630</v>
      </c>
      <c r="S62" s="2" t="s">
        <v>51</v>
      </c>
      <c r="T62" s="2" t="s">
        <v>2942</v>
      </c>
      <c r="W62" s="2" t="s">
        <v>95</v>
      </c>
      <c r="X62" s="2" t="s">
        <v>5192</v>
      </c>
      <c r="Y62" s="2" t="s">
        <v>48</v>
      </c>
      <c r="Z62" s="2" t="s">
        <v>3034</v>
      </c>
      <c r="AC62" s="2">
        <v>65</v>
      </c>
      <c r="AD62" s="2" t="s">
        <v>257</v>
      </c>
      <c r="AE62" s="2" t="s">
        <v>3838</v>
      </c>
      <c r="AJ62" s="2" t="s">
        <v>50</v>
      </c>
      <c r="AK62" s="2" t="s">
        <v>3865</v>
      </c>
      <c r="AL62" s="2" t="s">
        <v>94</v>
      </c>
      <c r="AM62" s="2" t="s">
        <v>5274</v>
      </c>
      <c r="AT62" s="2" t="s">
        <v>40</v>
      </c>
      <c r="AU62" s="2" t="s">
        <v>3927</v>
      </c>
      <c r="AV62" s="2" t="s">
        <v>262</v>
      </c>
      <c r="AW62" s="2" t="s">
        <v>3959</v>
      </c>
      <c r="BG62" s="2" t="s">
        <v>40</v>
      </c>
      <c r="BH62" s="2" t="s">
        <v>3927</v>
      </c>
      <c r="BI62" s="2" t="s">
        <v>263</v>
      </c>
      <c r="BJ62" s="2" t="s">
        <v>4321</v>
      </c>
      <c r="BK62" s="2" t="s">
        <v>40</v>
      </c>
      <c r="BL62" s="2" t="s">
        <v>3927</v>
      </c>
      <c r="BM62" s="2" t="s">
        <v>5371</v>
      </c>
      <c r="BN62" s="2" t="s">
        <v>6156</v>
      </c>
      <c r="BO62" s="2" t="s">
        <v>40</v>
      </c>
      <c r="BP62" s="2" t="s">
        <v>3927</v>
      </c>
      <c r="BQ62" s="2" t="s">
        <v>264</v>
      </c>
      <c r="BR62" s="2" t="s">
        <v>5477</v>
      </c>
      <c r="BS62" s="2" t="s">
        <v>152</v>
      </c>
      <c r="BT62" s="2" t="s">
        <v>3880</v>
      </c>
    </row>
    <row r="63" spans="1:72" ht="13.5" customHeight="1">
      <c r="A63" s="5" t="str">
        <f t="shared" si="3"/>
        <v>1861_각현내_005</v>
      </c>
      <c r="B63" s="2">
        <v>1861</v>
      </c>
      <c r="C63" s="2" t="s">
        <v>5173</v>
      </c>
      <c r="D63" s="2" t="s">
        <v>5174</v>
      </c>
      <c r="E63" s="2">
        <v>62</v>
      </c>
      <c r="F63" s="2">
        <v>1</v>
      </c>
      <c r="G63" s="2" t="s">
        <v>5169</v>
      </c>
      <c r="H63" s="2" t="s">
        <v>5171</v>
      </c>
      <c r="I63" s="2">
        <v>3</v>
      </c>
      <c r="L63" s="2">
        <v>3</v>
      </c>
      <c r="M63" s="2" t="s">
        <v>5629</v>
      </c>
      <c r="N63" s="2" t="s">
        <v>5630</v>
      </c>
      <c r="T63" s="2" t="s">
        <v>5221</v>
      </c>
      <c r="U63" s="2" t="s">
        <v>66</v>
      </c>
      <c r="V63" s="2" t="s">
        <v>2961</v>
      </c>
      <c r="Y63" s="2" t="s">
        <v>265</v>
      </c>
      <c r="Z63" s="2" t="s">
        <v>3075</v>
      </c>
      <c r="AC63" s="2">
        <v>20</v>
      </c>
      <c r="AD63" s="2" t="s">
        <v>72</v>
      </c>
      <c r="AE63" s="2" t="s">
        <v>3809</v>
      </c>
    </row>
    <row r="64" spans="1:72" ht="13.5" customHeight="1">
      <c r="A64" s="5" t="str">
        <f t="shared" si="3"/>
        <v>1861_각현내_005</v>
      </c>
      <c r="B64" s="2">
        <v>1861</v>
      </c>
      <c r="C64" s="2" t="s">
        <v>5173</v>
      </c>
      <c r="D64" s="2" t="s">
        <v>5174</v>
      </c>
      <c r="E64" s="2">
        <v>63</v>
      </c>
      <c r="F64" s="2">
        <v>1</v>
      </c>
      <c r="G64" s="2" t="s">
        <v>5169</v>
      </c>
      <c r="H64" s="2" t="s">
        <v>5171</v>
      </c>
      <c r="I64" s="2">
        <v>3</v>
      </c>
      <c r="L64" s="2">
        <v>3</v>
      </c>
      <c r="M64" s="2" t="s">
        <v>5629</v>
      </c>
      <c r="N64" s="2" t="s">
        <v>5630</v>
      </c>
      <c r="T64" s="2" t="s">
        <v>5221</v>
      </c>
      <c r="U64" s="2" t="s">
        <v>66</v>
      </c>
      <c r="V64" s="2" t="s">
        <v>2961</v>
      </c>
      <c r="Y64" s="2" t="s">
        <v>266</v>
      </c>
      <c r="Z64" s="2" t="s">
        <v>3076</v>
      </c>
      <c r="AC64" s="2">
        <v>10</v>
      </c>
      <c r="AD64" s="2" t="s">
        <v>86</v>
      </c>
      <c r="AE64" s="2" t="s">
        <v>3815</v>
      </c>
    </row>
    <row r="65" spans="1:72" ht="13.5" customHeight="1">
      <c r="A65" s="5" t="str">
        <f t="shared" si="3"/>
        <v>1861_각현내_005</v>
      </c>
      <c r="B65" s="2">
        <v>1861</v>
      </c>
      <c r="C65" s="2" t="s">
        <v>5173</v>
      </c>
      <c r="D65" s="2" t="s">
        <v>5174</v>
      </c>
      <c r="E65" s="2">
        <v>64</v>
      </c>
      <c r="F65" s="2">
        <v>1</v>
      </c>
      <c r="G65" s="2" t="s">
        <v>5169</v>
      </c>
      <c r="H65" s="2" t="s">
        <v>5171</v>
      </c>
      <c r="I65" s="2">
        <v>3</v>
      </c>
      <c r="L65" s="2">
        <v>4</v>
      </c>
      <c r="M65" s="2" t="s">
        <v>5631</v>
      </c>
      <c r="N65" s="2" t="s">
        <v>5632</v>
      </c>
      <c r="T65" s="2" t="s">
        <v>5220</v>
      </c>
      <c r="U65" s="2" t="s">
        <v>267</v>
      </c>
      <c r="V65" s="2" t="s">
        <v>2968</v>
      </c>
      <c r="W65" s="2" t="s">
        <v>268</v>
      </c>
      <c r="X65" s="2" t="s">
        <v>2998</v>
      </c>
      <c r="Y65" s="2" t="s">
        <v>48</v>
      </c>
      <c r="Z65" s="2" t="s">
        <v>3034</v>
      </c>
      <c r="AC65" s="2">
        <v>62</v>
      </c>
      <c r="AD65" s="2" t="s">
        <v>269</v>
      </c>
      <c r="AE65" s="2" t="s">
        <v>3215</v>
      </c>
      <c r="AJ65" s="2" t="s">
        <v>50</v>
      </c>
      <c r="AK65" s="2" t="s">
        <v>3865</v>
      </c>
      <c r="AL65" s="2" t="s">
        <v>270</v>
      </c>
      <c r="AM65" s="2" t="s">
        <v>3882</v>
      </c>
      <c r="AT65" s="2" t="s">
        <v>40</v>
      </c>
      <c r="AU65" s="2" t="s">
        <v>3927</v>
      </c>
      <c r="AV65" s="2" t="s">
        <v>271</v>
      </c>
      <c r="AW65" s="2" t="s">
        <v>3960</v>
      </c>
      <c r="BG65" s="2" t="s">
        <v>40</v>
      </c>
      <c r="BH65" s="2" t="s">
        <v>3927</v>
      </c>
      <c r="BI65" s="2" t="s">
        <v>272</v>
      </c>
      <c r="BJ65" s="2" t="s">
        <v>5338</v>
      </c>
      <c r="BK65" s="2" t="s">
        <v>40</v>
      </c>
      <c r="BL65" s="2" t="s">
        <v>3927</v>
      </c>
      <c r="BM65" s="2" t="s">
        <v>273</v>
      </c>
      <c r="BN65" s="2" t="s">
        <v>4630</v>
      </c>
      <c r="BO65" s="2" t="s">
        <v>40</v>
      </c>
      <c r="BP65" s="2" t="s">
        <v>3927</v>
      </c>
      <c r="BQ65" s="2" t="s">
        <v>274</v>
      </c>
      <c r="BR65" s="2" t="s">
        <v>4880</v>
      </c>
      <c r="BS65" s="2" t="s">
        <v>152</v>
      </c>
      <c r="BT65" s="2" t="s">
        <v>3880</v>
      </c>
    </row>
    <row r="66" spans="1:72" ht="13.5" customHeight="1">
      <c r="A66" s="5" t="str">
        <f t="shared" si="3"/>
        <v>1861_각현내_005</v>
      </c>
      <c r="B66" s="2">
        <v>1861</v>
      </c>
      <c r="C66" s="2" t="s">
        <v>5173</v>
      </c>
      <c r="D66" s="2" t="s">
        <v>5174</v>
      </c>
      <c r="E66" s="2">
        <v>65</v>
      </c>
      <c r="F66" s="2">
        <v>1</v>
      </c>
      <c r="G66" s="2" t="s">
        <v>5169</v>
      </c>
      <c r="H66" s="2" t="s">
        <v>5171</v>
      </c>
      <c r="I66" s="2">
        <v>3</v>
      </c>
      <c r="L66" s="2">
        <v>4</v>
      </c>
      <c r="M66" s="2" t="s">
        <v>5631</v>
      </c>
      <c r="N66" s="2" t="s">
        <v>5632</v>
      </c>
      <c r="T66" s="2" t="s">
        <v>5221</v>
      </c>
      <c r="U66" s="2" t="s">
        <v>66</v>
      </c>
      <c r="V66" s="2" t="s">
        <v>2961</v>
      </c>
      <c r="Y66" s="2" t="s">
        <v>275</v>
      </c>
      <c r="Z66" s="2" t="s">
        <v>3077</v>
      </c>
      <c r="AC66" s="2">
        <v>33</v>
      </c>
      <c r="AD66" s="2" t="s">
        <v>112</v>
      </c>
      <c r="AE66" s="2" t="s">
        <v>3819</v>
      </c>
    </row>
    <row r="67" spans="1:72" ht="13.5" customHeight="1">
      <c r="A67" s="5" t="str">
        <f t="shared" si="3"/>
        <v>1861_각현내_005</v>
      </c>
      <c r="B67" s="2">
        <v>1861</v>
      </c>
      <c r="C67" s="2" t="s">
        <v>5173</v>
      </c>
      <c r="D67" s="2" t="s">
        <v>5174</v>
      </c>
      <c r="E67" s="2">
        <v>66</v>
      </c>
      <c r="F67" s="2">
        <v>1</v>
      </c>
      <c r="G67" s="2" t="s">
        <v>5169</v>
      </c>
      <c r="H67" s="2" t="s">
        <v>5171</v>
      </c>
      <c r="I67" s="2">
        <v>3</v>
      </c>
      <c r="L67" s="2">
        <v>5</v>
      </c>
      <c r="M67" s="2" t="s">
        <v>5633</v>
      </c>
      <c r="N67" s="2" t="s">
        <v>5634</v>
      </c>
      <c r="T67" s="2" t="s">
        <v>5220</v>
      </c>
      <c r="U67" s="2" t="s">
        <v>55</v>
      </c>
      <c r="V67" s="2" t="s">
        <v>2962</v>
      </c>
      <c r="W67" s="2" t="s">
        <v>276</v>
      </c>
      <c r="X67" s="2" t="s">
        <v>2999</v>
      </c>
      <c r="Y67" s="2" t="s">
        <v>277</v>
      </c>
      <c r="Z67" s="2" t="s">
        <v>3078</v>
      </c>
      <c r="AC67" s="2">
        <v>38</v>
      </c>
      <c r="AD67" s="2" t="s">
        <v>278</v>
      </c>
      <c r="AE67" s="2" t="s">
        <v>3839</v>
      </c>
      <c r="AJ67" s="2" t="s">
        <v>17</v>
      </c>
      <c r="AK67" s="2" t="s">
        <v>3864</v>
      </c>
      <c r="AL67" s="2" t="s">
        <v>279</v>
      </c>
      <c r="AM67" s="2" t="s">
        <v>3883</v>
      </c>
      <c r="AT67" s="2" t="s">
        <v>40</v>
      </c>
      <c r="AU67" s="2" t="s">
        <v>3927</v>
      </c>
      <c r="AV67" s="2" t="s">
        <v>280</v>
      </c>
      <c r="AW67" s="2" t="s">
        <v>3961</v>
      </c>
      <c r="BG67" s="2" t="s">
        <v>40</v>
      </c>
      <c r="BH67" s="2" t="s">
        <v>3927</v>
      </c>
      <c r="BI67" s="2" t="s">
        <v>281</v>
      </c>
      <c r="BJ67" s="2" t="s">
        <v>4322</v>
      </c>
      <c r="BK67" s="2" t="s">
        <v>40</v>
      </c>
      <c r="BL67" s="2" t="s">
        <v>3927</v>
      </c>
      <c r="BM67" s="2" t="s">
        <v>282</v>
      </c>
      <c r="BN67" s="2" t="s">
        <v>4631</v>
      </c>
      <c r="BO67" s="2" t="s">
        <v>40</v>
      </c>
      <c r="BP67" s="2" t="s">
        <v>3927</v>
      </c>
      <c r="BQ67" s="2" t="s">
        <v>283</v>
      </c>
      <c r="BR67" s="2" t="s">
        <v>5410</v>
      </c>
      <c r="BS67" s="2" t="s">
        <v>94</v>
      </c>
      <c r="BT67" s="2" t="s">
        <v>5274</v>
      </c>
    </row>
    <row r="68" spans="1:72" ht="13.5" customHeight="1">
      <c r="A68" s="5" t="str">
        <f t="shared" si="3"/>
        <v>1861_각현내_005</v>
      </c>
      <c r="B68" s="2">
        <v>1861</v>
      </c>
      <c r="C68" s="2" t="s">
        <v>5173</v>
      </c>
      <c r="D68" s="2" t="s">
        <v>5174</v>
      </c>
      <c r="E68" s="2">
        <v>67</v>
      </c>
      <c r="F68" s="2">
        <v>1</v>
      </c>
      <c r="G68" s="2" t="s">
        <v>5169</v>
      </c>
      <c r="H68" s="2" t="s">
        <v>5171</v>
      </c>
      <c r="I68" s="2">
        <v>3</v>
      </c>
      <c r="L68" s="2">
        <v>5</v>
      </c>
      <c r="M68" s="2" t="s">
        <v>5633</v>
      </c>
      <c r="N68" s="2" t="s">
        <v>5634</v>
      </c>
      <c r="S68" s="2" t="s">
        <v>51</v>
      </c>
      <c r="T68" s="2" t="s">
        <v>2942</v>
      </c>
      <c r="W68" s="2" t="s">
        <v>284</v>
      </c>
      <c r="X68" s="2" t="s">
        <v>3000</v>
      </c>
      <c r="Y68" s="2" t="s">
        <v>48</v>
      </c>
      <c r="Z68" s="2" t="s">
        <v>3034</v>
      </c>
      <c r="AC68" s="2">
        <v>37</v>
      </c>
      <c r="AD68" s="2" t="s">
        <v>285</v>
      </c>
      <c r="AE68" s="2" t="s">
        <v>3840</v>
      </c>
      <c r="AJ68" s="2" t="s">
        <v>50</v>
      </c>
      <c r="AK68" s="2" t="s">
        <v>3865</v>
      </c>
      <c r="AL68" s="2" t="s">
        <v>142</v>
      </c>
      <c r="AM68" s="2" t="s">
        <v>3884</v>
      </c>
      <c r="AT68" s="2" t="s">
        <v>40</v>
      </c>
      <c r="AU68" s="2" t="s">
        <v>3927</v>
      </c>
      <c r="AV68" s="2" t="s">
        <v>286</v>
      </c>
      <c r="AW68" s="2" t="s">
        <v>3962</v>
      </c>
      <c r="BG68" s="2" t="s">
        <v>40</v>
      </c>
      <c r="BH68" s="2" t="s">
        <v>3927</v>
      </c>
      <c r="BI68" s="2" t="s">
        <v>287</v>
      </c>
      <c r="BJ68" s="2" t="s">
        <v>4323</v>
      </c>
      <c r="BK68" s="2" t="s">
        <v>40</v>
      </c>
      <c r="BL68" s="2" t="s">
        <v>3927</v>
      </c>
      <c r="BM68" s="2" t="s">
        <v>288</v>
      </c>
      <c r="BN68" s="2" t="s">
        <v>4632</v>
      </c>
      <c r="BO68" s="2" t="s">
        <v>40</v>
      </c>
      <c r="BP68" s="2" t="s">
        <v>3927</v>
      </c>
      <c r="BQ68" s="2" t="s">
        <v>289</v>
      </c>
      <c r="BR68" s="2" t="s">
        <v>5576</v>
      </c>
      <c r="BS68" s="2" t="s">
        <v>152</v>
      </c>
      <c r="BT68" s="2" t="s">
        <v>3880</v>
      </c>
    </row>
    <row r="69" spans="1:72" ht="13.5" customHeight="1">
      <c r="A69" s="5" t="str">
        <f t="shared" si="3"/>
        <v>1861_각현내_005</v>
      </c>
      <c r="B69" s="2">
        <v>1861</v>
      </c>
      <c r="C69" s="2" t="s">
        <v>5173</v>
      </c>
      <c r="D69" s="2" t="s">
        <v>5174</v>
      </c>
      <c r="E69" s="2">
        <v>68</v>
      </c>
      <c r="F69" s="2">
        <v>1</v>
      </c>
      <c r="G69" s="2" t="s">
        <v>5169</v>
      </c>
      <c r="H69" s="2" t="s">
        <v>5171</v>
      </c>
      <c r="I69" s="2">
        <v>3</v>
      </c>
      <c r="L69" s="2">
        <v>5</v>
      </c>
      <c r="M69" s="2" t="s">
        <v>5633</v>
      </c>
      <c r="N69" s="2" t="s">
        <v>5634</v>
      </c>
      <c r="T69" s="2" t="s">
        <v>5221</v>
      </c>
      <c r="U69" s="2" t="s">
        <v>66</v>
      </c>
      <c r="V69" s="2" t="s">
        <v>2961</v>
      </c>
      <c r="Y69" s="2" t="s">
        <v>290</v>
      </c>
      <c r="Z69" s="2" t="s">
        <v>3079</v>
      </c>
      <c r="AC69" s="2">
        <v>55</v>
      </c>
      <c r="AD69" s="2" t="s">
        <v>231</v>
      </c>
      <c r="AE69" s="2" t="s">
        <v>3836</v>
      </c>
    </row>
    <row r="70" spans="1:72" ht="13.5" customHeight="1">
      <c r="A70" s="5" t="str">
        <f t="shared" si="3"/>
        <v>1861_각현내_005</v>
      </c>
      <c r="B70" s="2">
        <v>1861</v>
      </c>
      <c r="C70" s="2" t="s">
        <v>5173</v>
      </c>
      <c r="D70" s="2" t="s">
        <v>5174</v>
      </c>
      <c r="E70" s="2">
        <v>69</v>
      </c>
      <c r="F70" s="2">
        <v>1</v>
      </c>
      <c r="G70" s="2" t="s">
        <v>5169</v>
      </c>
      <c r="H70" s="2" t="s">
        <v>5171</v>
      </c>
      <c r="I70" s="2">
        <v>4</v>
      </c>
      <c r="J70" s="2" t="s">
        <v>291</v>
      </c>
      <c r="K70" s="2" t="s">
        <v>2880</v>
      </c>
      <c r="L70" s="2">
        <v>1</v>
      </c>
      <c r="M70" s="2" t="s">
        <v>5635</v>
      </c>
      <c r="N70" s="2" t="s">
        <v>5636</v>
      </c>
      <c r="T70" s="2" t="s">
        <v>5220</v>
      </c>
      <c r="U70" s="2" t="s">
        <v>55</v>
      </c>
      <c r="V70" s="2" t="s">
        <v>2962</v>
      </c>
      <c r="W70" s="2" t="s">
        <v>87</v>
      </c>
      <c r="X70" s="2" t="s">
        <v>2988</v>
      </c>
      <c r="Y70" s="2" t="s">
        <v>292</v>
      </c>
      <c r="Z70" s="2" t="s">
        <v>3080</v>
      </c>
      <c r="AC70" s="2">
        <v>34</v>
      </c>
      <c r="AD70" s="2" t="s">
        <v>136</v>
      </c>
      <c r="AE70" s="2" t="s">
        <v>3827</v>
      </c>
      <c r="AJ70" s="2" t="s">
        <v>17</v>
      </c>
      <c r="AK70" s="2" t="s">
        <v>3864</v>
      </c>
      <c r="AL70" s="2" t="s">
        <v>89</v>
      </c>
      <c r="AM70" s="2" t="s">
        <v>3870</v>
      </c>
      <c r="AT70" s="2" t="s">
        <v>40</v>
      </c>
      <c r="AU70" s="2" t="s">
        <v>3927</v>
      </c>
      <c r="AV70" s="2" t="s">
        <v>293</v>
      </c>
      <c r="AW70" s="2" t="s">
        <v>3963</v>
      </c>
      <c r="BG70" s="2" t="s">
        <v>40</v>
      </c>
      <c r="BH70" s="2" t="s">
        <v>3927</v>
      </c>
      <c r="BI70" s="2" t="s">
        <v>294</v>
      </c>
      <c r="BJ70" s="2" t="s">
        <v>3990</v>
      </c>
      <c r="BK70" s="2" t="s">
        <v>40</v>
      </c>
      <c r="BL70" s="2" t="s">
        <v>3927</v>
      </c>
      <c r="BM70" s="2" t="s">
        <v>295</v>
      </c>
      <c r="BN70" s="2" t="s">
        <v>4345</v>
      </c>
      <c r="BO70" s="2" t="s">
        <v>40</v>
      </c>
      <c r="BP70" s="2" t="s">
        <v>3927</v>
      </c>
      <c r="BQ70" s="2" t="s">
        <v>296</v>
      </c>
      <c r="BR70" s="2" t="s">
        <v>4881</v>
      </c>
      <c r="BS70" s="2" t="s">
        <v>39</v>
      </c>
      <c r="BT70" s="2" t="s">
        <v>3867</v>
      </c>
    </row>
    <row r="71" spans="1:72" ht="13.5" customHeight="1">
      <c r="A71" s="5" t="str">
        <f t="shared" si="3"/>
        <v>1861_각현내_005</v>
      </c>
      <c r="B71" s="2">
        <v>1861</v>
      </c>
      <c r="C71" s="2" t="s">
        <v>5173</v>
      </c>
      <c r="D71" s="2" t="s">
        <v>5174</v>
      </c>
      <c r="E71" s="2">
        <v>70</v>
      </c>
      <c r="F71" s="2">
        <v>1</v>
      </c>
      <c r="G71" s="2" t="s">
        <v>5169</v>
      </c>
      <c r="H71" s="2" t="s">
        <v>5171</v>
      </c>
      <c r="I71" s="2">
        <v>4</v>
      </c>
      <c r="L71" s="2">
        <v>1</v>
      </c>
      <c r="M71" s="2" t="s">
        <v>5635</v>
      </c>
      <c r="N71" s="2" t="s">
        <v>5636</v>
      </c>
      <c r="S71" s="2" t="s">
        <v>46</v>
      </c>
      <c r="T71" s="2" t="s">
        <v>2941</v>
      </c>
      <c r="W71" s="2" t="s">
        <v>297</v>
      </c>
      <c r="X71" s="2" t="s">
        <v>2950</v>
      </c>
      <c r="Y71" s="2" t="s">
        <v>48</v>
      </c>
      <c r="Z71" s="2" t="s">
        <v>3034</v>
      </c>
      <c r="AC71" s="2">
        <v>58</v>
      </c>
      <c r="AD71" s="2" t="s">
        <v>298</v>
      </c>
      <c r="AE71" s="2" t="s">
        <v>3841</v>
      </c>
    </row>
    <row r="72" spans="1:72" ht="13.5" customHeight="1">
      <c r="A72" s="5" t="str">
        <f t="shared" si="3"/>
        <v>1861_각현내_005</v>
      </c>
      <c r="B72" s="2">
        <v>1861</v>
      </c>
      <c r="C72" s="2" t="s">
        <v>5173</v>
      </c>
      <c r="D72" s="2" t="s">
        <v>5174</v>
      </c>
      <c r="E72" s="2">
        <v>71</v>
      </c>
      <c r="F72" s="2">
        <v>1</v>
      </c>
      <c r="G72" s="2" t="s">
        <v>5169</v>
      </c>
      <c r="H72" s="2" t="s">
        <v>5171</v>
      </c>
      <c r="I72" s="2">
        <v>4</v>
      </c>
      <c r="L72" s="2">
        <v>1</v>
      </c>
      <c r="M72" s="2" t="s">
        <v>5635</v>
      </c>
      <c r="N72" s="2" t="s">
        <v>5636</v>
      </c>
      <c r="S72" s="2" t="s">
        <v>51</v>
      </c>
      <c r="T72" s="2" t="s">
        <v>2942</v>
      </c>
      <c r="W72" s="2" t="s">
        <v>47</v>
      </c>
      <c r="X72" s="2" t="s">
        <v>5196</v>
      </c>
      <c r="Y72" s="2" t="s">
        <v>48</v>
      </c>
      <c r="Z72" s="2" t="s">
        <v>3034</v>
      </c>
      <c r="AC72" s="2">
        <v>35</v>
      </c>
      <c r="AD72" s="2" t="s">
        <v>70</v>
      </c>
      <c r="AE72" s="2" t="s">
        <v>3808</v>
      </c>
      <c r="AJ72" s="2" t="s">
        <v>50</v>
      </c>
      <c r="AK72" s="2" t="s">
        <v>3865</v>
      </c>
      <c r="AL72" s="2" t="s">
        <v>152</v>
      </c>
      <c r="AM72" s="2" t="s">
        <v>3880</v>
      </c>
      <c r="AT72" s="2" t="s">
        <v>40</v>
      </c>
      <c r="AU72" s="2" t="s">
        <v>3927</v>
      </c>
      <c r="AV72" s="2" t="s">
        <v>299</v>
      </c>
      <c r="AW72" s="2" t="s">
        <v>3964</v>
      </c>
      <c r="BG72" s="2" t="s">
        <v>40</v>
      </c>
      <c r="BH72" s="2" t="s">
        <v>3927</v>
      </c>
      <c r="BI72" s="2" t="s">
        <v>300</v>
      </c>
      <c r="BJ72" s="2" t="s">
        <v>4324</v>
      </c>
      <c r="BK72" s="2" t="s">
        <v>40</v>
      </c>
      <c r="BL72" s="2" t="s">
        <v>3927</v>
      </c>
      <c r="BM72" s="2" t="s">
        <v>301</v>
      </c>
      <c r="BN72" s="2" t="s">
        <v>4633</v>
      </c>
      <c r="BO72" s="2" t="s">
        <v>40</v>
      </c>
      <c r="BP72" s="2" t="s">
        <v>3927</v>
      </c>
      <c r="BQ72" s="2" t="s">
        <v>302</v>
      </c>
      <c r="BR72" s="2" t="s">
        <v>4882</v>
      </c>
      <c r="BS72" s="2" t="s">
        <v>303</v>
      </c>
      <c r="BT72" s="2" t="s">
        <v>3890</v>
      </c>
    </row>
    <row r="73" spans="1:72" ht="13.5" customHeight="1">
      <c r="A73" s="5" t="str">
        <f t="shared" si="3"/>
        <v>1861_각현내_005</v>
      </c>
      <c r="B73" s="2">
        <v>1861</v>
      </c>
      <c r="C73" s="2" t="s">
        <v>5173</v>
      </c>
      <c r="D73" s="2" t="s">
        <v>5174</v>
      </c>
      <c r="E73" s="2">
        <v>72</v>
      </c>
      <c r="F73" s="2">
        <v>1</v>
      </c>
      <c r="G73" s="2" t="s">
        <v>5169</v>
      </c>
      <c r="H73" s="2" t="s">
        <v>5171</v>
      </c>
      <c r="I73" s="2">
        <v>4</v>
      </c>
      <c r="L73" s="2">
        <v>1</v>
      </c>
      <c r="M73" s="2" t="s">
        <v>5635</v>
      </c>
      <c r="N73" s="2" t="s">
        <v>5636</v>
      </c>
      <c r="T73" s="2" t="s">
        <v>5221</v>
      </c>
      <c r="U73" s="2" t="s">
        <v>63</v>
      </c>
      <c r="V73" s="2" t="s">
        <v>2960</v>
      </c>
      <c r="Y73" s="2" t="s">
        <v>304</v>
      </c>
      <c r="Z73" s="2" t="s">
        <v>3081</v>
      </c>
      <c r="AC73" s="2">
        <v>35</v>
      </c>
      <c r="AD73" s="2" t="s">
        <v>70</v>
      </c>
      <c r="AE73" s="2" t="s">
        <v>3808</v>
      </c>
    </row>
    <row r="74" spans="1:72" ht="13.5" customHeight="1">
      <c r="A74" s="5" t="str">
        <f t="shared" si="3"/>
        <v>1861_각현내_005</v>
      </c>
      <c r="B74" s="2">
        <v>1861</v>
      </c>
      <c r="C74" s="2" t="s">
        <v>5173</v>
      </c>
      <c r="D74" s="2" t="s">
        <v>5174</v>
      </c>
      <c r="E74" s="2">
        <v>73</v>
      </c>
      <c r="F74" s="2">
        <v>1</v>
      </c>
      <c r="G74" s="2" t="s">
        <v>5169</v>
      </c>
      <c r="H74" s="2" t="s">
        <v>5171</v>
      </c>
      <c r="I74" s="2">
        <v>4</v>
      </c>
      <c r="L74" s="2">
        <v>1</v>
      </c>
      <c r="M74" s="2" t="s">
        <v>5635</v>
      </c>
      <c r="N74" s="2" t="s">
        <v>5636</v>
      </c>
      <c r="T74" s="2" t="s">
        <v>5221</v>
      </c>
      <c r="U74" s="2" t="s">
        <v>63</v>
      </c>
      <c r="V74" s="2" t="s">
        <v>2960</v>
      </c>
      <c r="Y74" s="2" t="s">
        <v>305</v>
      </c>
      <c r="Z74" s="2" t="s">
        <v>3082</v>
      </c>
      <c r="AC74" s="2">
        <v>37</v>
      </c>
      <c r="AD74" s="2" t="s">
        <v>285</v>
      </c>
      <c r="AE74" s="2" t="s">
        <v>3840</v>
      </c>
    </row>
    <row r="75" spans="1:72" ht="13.5" customHeight="1">
      <c r="A75" s="5" t="str">
        <f t="shared" si="3"/>
        <v>1861_각현내_005</v>
      </c>
      <c r="B75" s="2">
        <v>1861</v>
      </c>
      <c r="C75" s="2" t="s">
        <v>5173</v>
      </c>
      <c r="D75" s="2" t="s">
        <v>5174</v>
      </c>
      <c r="E75" s="2">
        <v>74</v>
      </c>
      <c r="F75" s="2">
        <v>1</v>
      </c>
      <c r="G75" s="2" t="s">
        <v>5169</v>
      </c>
      <c r="H75" s="2" t="s">
        <v>5171</v>
      </c>
      <c r="I75" s="2">
        <v>4</v>
      </c>
      <c r="L75" s="2">
        <v>1</v>
      </c>
      <c r="M75" s="2" t="s">
        <v>5635</v>
      </c>
      <c r="N75" s="2" t="s">
        <v>5636</v>
      </c>
      <c r="T75" s="2" t="s">
        <v>5221</v>
      </c>
      <c r="U75" s="2" t="s">
        <v>66</v>
      </c>
      <c r="V75" s="2" t="s">
        <v>2961</v>
      </c>
      <c r="Y75" s="2" t="s">
        <v>306</v>
      </c>
      <c r="Z75" s="2" t="s">
        <v>3083</v>
      </c>
      <c r="AC75" s="2">
        <v>30</v>
      </c>
      <c r="AD75" s="2" t="s">
        <v>110</v>
      </c>
      <c r="AE75" s="2" t="s">
        <v>3818</v>
      </c>
    </row>
    <row r="76" spans="1:72" ht="13.5" customHeight="1">
      <c r="A76" s="5" t="str">
        <f t="shared" si="3"/>
        <v>1861_각현내_005</v>
      </c>
      <c r="B76" s="2">
        <v>1861</v>
      </c>
      <c r="C76" s="2" t="s">
        <v>5173</v>
      </c>
      <c r="D76" s="2" t="s">
        <v>5174</v>
      </c>
      <c r="E76" s="2">
        <v>75</v>
      </c>
      <c r="F76" s="2">
        <v>1</v>
      </c>
      <c r="G76" s="2" t="s">
        <v>5169</v>
      </c>
      <c r="H76" s="2" t="s">
        <v>5171</v>
      </c>
      <c r="I76" s="2">
        <v>4</v>
      </c>
      <c r="L76" s="2">
        <v>1</v>
      </c>
      <c r="M76" s="2" t="s">
        <v>5635</v>
      </c>
      <c r="N76" s="2" t="s">
        <v>5636</v>
      </c>
      <c r="T76" s="2" t="s">
        <v>5221</v>
      </c>
      <c r="U76" s="2" t="s">
        <v>63</v>
      </c>
      <c r="V76" s="2" t="s">
        <v>2960</v>
      </c>
      <c r="Y76" s="2" t="s">
        <v>307</v>
      </c>
      <c r="Z76" s="2" t="s">
        <v>3084</v>
      </c>
      <c r="AC76" s="2">
        <v>27</v>
      </c>
      <c r="AD76" s="2" t="s">
        <v>117</v>
      </c>
      <c r="AE76" s="2" t="s">
        <v>3821</v>
      </c>
    </row>
    <row r="77" spans="1:72" ht="13.5" customHeight="1">
      <c r="A77" s="5" t="str">
        <f t="shared" si="3"/>
        <v>1861_각현내_005</v>
      </c>
      <c r="B77" s="2">
        <v>1861</v>
      </c>
      <c r="C77" s="2" t="s">
        <v>5173</v>
      </c>
      <c r="D77" s="2" t="s">
        <v>5174</v>
      </c>
      <c r="E77" s="2">
        <v>76</v>
      </c>
      <c r="F77" s="2">
        <v>1</v>
      </c>
      <c r="G77" s="2" t="s">
        <v>5169</v>
      </c>
      <c r="H77" s="2" t="s">
        <v>5171</v>
      </c>
      <c r="I77" s="2">
        <v>4</v>
      </c>
      <c r="L77" s="2">
        <v>1</v>
      </c>
      <c r="M77" s="2" t="s">
        <v>5635</v>
      </c>
      <c r="N77" s="2" t="s">
        <v>5636</v>
      </c>
      <c r="T77" s="2" t="s">
        <v>5221</v>
      </c>
      <c r="U77" s="2" t="s">
        <v>63</v>
      </c>
      <c r="V77" s="2" t="s">
        <v>2960</v>
      </c>
      <c r="Y77" s="2" t="s">
        <v>308</v>
      </c>
      <c r="Z77" s="2" t="s">
        <v>3085</v>
      </c>
      <c r="AC77" s="2">
        <v>11</v>
      </c>
      <c r="AD77" s="2" t="s">
        <v>84</v>
      </c>
      <c r="AE77" s="2" t="s">
        <v>3814</v>
      </c>
    </row>
    <row r="78" spans="1:72" ht="13.5" customHeight="1">
      <c r="A78" s="5" t="str">
        <f t="shared" si="3"/>
        <v>1861_각현내_005</v>
      </c>
      <c r="B78" s="2">
        <v>1861</v>
      </c>
      <c r="C78" s="2" t="s">
        <v>5173</v>
      </c>
      <c r="D78" s="2" t="s">
        <v>5174</v>
      </c>
      <c r="E78" s="2">
        <v>77</v>
      </c>
      <c r="F78" s="2">
        <v>1</v>
      </c>
      <c r="G78" s="2" t="s">
        <v>5169</v>
      </c>
      <c r="H78" s="2" t="s">
        <v>5171</v>
      </c>
      <c r="I78" s="2">
        <v>4</v>
      </c>
      <c r="L78" s="2">
        <v>1</v>
      </c>
      <c r="M78" s="2" t="s">
        <v>5635</v>
      </c>
      <c r="N78" s="2" t="s">
        <v>5636</v>
      </c>
      <c r="T78" s="2" t="s">
        <v>5221</v>
      </c>
      <c r="U78" s="2" t="s">
        <v>63</v>
      </c>
      <c r="V78" s="2" t="s">
        <v>2960</v>
      </c>
      <c r="Y78" s="2" t="s">
        <v>309</v>
      </c>
      <c r="Z78" s="2" t="s">
        <v>3086</v>
      </c>
      <c r="AC78" s="2">
        <v>8</v>
      </c>
      <c r="AD78" s="2" t="s">
        <v>310</v>
      </c>
      <c r="AE78" s="2" t="s">
        <v>3403</v>
      </c>
    </row>
    <row r="79" spans="1:72" ht="13.5" customHeight="1">
      <c r="A79" s="5" t="str">
        <f t="shared" si="3"/>
        <v>1861_각현내_005</v>
      </c>
      <c r="B79" s="2">
        <v>1861</v>
      </c>
      <c r="C79" s="2" t="s">
        <v>5173</v>
      </c>
      <c r="D79" s="2" t="s">
        <v>5174</v>
      </c>
      <c r="E79" s="2">
        <v>78</v>
      </c>
      <c r="F79" s="2">
        <v>1</v>
      </c>
      <c r="G79" s="2" t="s">
        <v>5169</v>
      </c>
      <c r="H79" s="2" t="s">
        <v>5171</v>
      </c>
      <c r="I79" s="2">
        <v>4</v>
      </c>
      <c r="L79" s="2">
        <v>1</v>
      </c>
      <c r="M79" s="2" t="s">
        <v>5635</v>
      </c>
      <c r="N79" s="2" t="s">
        <v>5636</v>
      </c>
      <c r="T79" s="2" t="s">
        <v>5221</v>
      </c>
      <c r="U79" s="2" t="s">
        <v>63</v>
      </c>
      <c r="V79" s="2" t="s">
        <v>2960</v>
      </c>
      <c r="Y79" s="2" t="s">
        <v>311</v>
      </c>
      <c r="Z79" s="2" t="s">
        <v>3087</v>
      </c>
      <c r="AC79" s="2">
        <v>5</v>
      </c>
      <c r="AD79" s="2" t="s">
        <v>312</v>
      </c>
      <c r="AE79" s="2" t="s">
        <v>3842</v>
      </c>
    </row>
    <row r="80" spans="1:72" ht="13.5" customHeight="1">
      <c r="A80" s="5" t="str">
        <f t="shared" si="3"/>
        <v>1861_각현내_005</v>
      </c>
      <c r="B80" s="2">
        <v>1861</v>
      </c>
      <c r="C80" s="2" t="s">
        <v>5173</v>
      </c>
      <c r="D80" s="2" t="s">
        <v>5174</v>
      </c>
      <c r="E80" s="2">
        <v>79</v>
      </c>
      <c r="F80" s="2">
        <v>1</v>
      </c>
      <c r="G80" s="2" t="s">
        <v>5169</v>
      </c>
      <c r="H80" s="2" t="s">
        <v>5171</v>
      </c>
      <c r="I80" s="2">
        <v>4</v>
      </c>
      <c r="L80" s="2">
        <v>2</v>
      </c>
      <c r="M80" s="2" t="s">
        <v>5637</v>
      </c>
      <c r="N80" s="2" t="s">
        <v>5638</v>
      </c>
      <c r="O80" s="2" t="s">
        <v>6</v>
      </c>
      <c r="P80" s="2" t="s">
        <v>2927</v>
      </c>
      <c r="T80" s="2" t="s">
        <v>5220</v>
      </c>
      <c r="U80" s="2" t="s">
        <v>143</v>
      </c>
      <c r="V80" s="2" t="s">
        <v>2964</v>
      </c>
      <c r="W80" s="2" t="s">
        <v>95</v>
      </c>
      <c r="X80" s="2" t="s">
        <v>5192</v>
      </c>
      <c r="Y80" s="2" t="s">
        <v>145</v>
      </c>
      <c r="Z80" s="2" t="s">
        <v>3057</v>
      </c>
      <c r="AC80" s="2">
        <v>59</v>
      </c>
      <c r="AD80" s="2" t="s">
        <v>209</v>
      </c>
      <c r="AE80" s="2" t="s">
        <v>3833</v>
      </c>
      <c r="AJ80" s="2" t="s">
        <v>17</v>
      </c>
      <c r="AK80" s="2" t="s">
        <v>3864</v>
      </c>
      <c r="AL80" s="2" t="s">
        <v>94</v>
      </c>
      <c r="AM80" s="2" t="s">
        <v>5274</v>
      </c>
      <c r="AT80" s="2" t="s">
        <v>137</v>
      </c>
      <c r="AU80" s="2" t="s">
        <v>2972</v>
      </c>
      <c r="BG80" s="2" t="s">
        <v>137</v>
      </c>
      <c r="BH80" s="2" t="s">
        <v>2972</v>
      </c>
      <c r="BI80" s="2" t="s">
        <v>313</v>
      </c>
      <c r="BJ80" s="2" t="s">
        <v>3994</v>
      </c>
      <c r="BK80" s="2" t="s">
        <v>137</v>
      </c>
      <c r="BL80" s="2" t="s">
        <v>2972</v>
      </c>
      <c r="BO80" s="2" t="s">
        <v>137</v>
      </c>
      <c r="BP80" s="2" t="s">
        <v>2972</v>
      </c>
      <c r="BQ80" s="2" t="s">
        <v>313</v>
      </c>
      <c r="BR80" s="2" t="s">
        <v>3994</v>
      </c>
    </row>
    <row r="81" spans="1:72" ht="13.5" customHeight="1">
      <c r="A81" s="5" t="str">
        <f t="shared" ref="A81:A113" si="4">HYPERLINK("http://kyu.snu.ac.kr/sdhj/index.jsp?type=hj/GK14785_00_IH_0001_006.jpg","1861_각현내_006")</f>
        <v>1861_각현내_006</v>
      </c>
      <c r="B81" s="2">
        <v>1861</v>
      </c>
      <c r="C81" s="2" t="s">
        <v>5173</v>
      </c>
      <c r="D81" s="2" t="s">
        <v>5174</v>
      </c>
      <c r="E81" s="2">
        <v>80</v>
      </c>
      <c r="F81" s="2">
        <v>1</v>
      </c>
      <c r="G81" s="2" t="s">
        <v>5169</v>
      </c>
      <c r="H81" s="2" t="s">
        <v>5171</v>
      </c>
      <c r="I81" s="2">
        <v>4</v>
      </c>
      <c r="L81" s="2">
        <v>3</v>
      </c>
      <c r="M81" s="2" t="s">
        <v>5639</v>
      </c>
      <c r="N81" s="2" t="s">
        <v>5640</v>
      </c>
      <c r="T81" s="2" t="s">
        <v>5220</v>
      </c>
      <c r="U81" s="2" t="s">
        <v>55</v>
      </c>
      <c r="V81" s="2" t="s">
        <v>2962</v>
      </c>
      <c r="W81" s="2" t="s">
        <v>135</v>
      </c>
      <c r="X81" s="2" t="s">
        <v>2990</v>
      </c>
      <c r="Y81" s="2" t="s">
        <v>314</v>
      </c>
      <c r="Z81" s="2" t="s">
        <v>3088</v>
      </c>
      <c r="AC81" s="2">
        <v>46</v>
      </c>
      <c r="AD81" s="2" t="s">
        <v>315</v>
      </c>
      <c r="AE81" s="2" t="s">
        <v>3843</v>
      </c>
      <c r="AJ81" s="2" t="s">
        <v>17</v>
      </c>
      <c r="AK81" s="2" t="s">
        <v>3864</v>
      </c>
      <c r="AL81" s="2" t="s">
        <v>39</v>
      </c>
      <c r="AM81" s="2" t="s">
        <v>3867</v>
      </c>
      <c r="AT81" s="2" t="s">
        <v>40</v>
      </c>
      <c r="AU81" s="2" t="s">
        <v>3927</v>
      </c>
      <c r="AV81" s="2" t="s">
        <v>316</v>
      </c>
      <c r="AW81" s="2" t="s">
        <v>5316</v>
      </c>
      <c r="BG81" s="2" t="s">
        <v>40</v>
      </c>
      <c r="BH81" s="2" t="s">
        <v>3927</v>
      </c>
      <c r="BI81" s="2" t="s">
        <v>317</v>
      </c>
      <c r="BJ81" s="2" t="s">
        <v>4280</v>
      </c>
      <c r="BK81" s="2" t="s">
        <v>40</v>
      </c>
      <c r="BL81" s="2" t="s">
        <v>3927</v>
      </c>
      <c r="BM81" s="2" t="s">
        <v>318</v>
      </c>
      <c r="BN81" s="2" t="s">
        <v>4634</v>
      </c>
      <c r="BO81" s="2" t="s">
        <v>40</v>
      </c>
      <c r="BP81" s="2" t="s">
        <v>3927</v>
      </c>
      <c r="BQ81" s="2" t="s">
        <v>319</v>
      </c>
      <c r="BR81" s="2" t="s">
        <v>4883</v>
      </c>
      <c r="BS81" s="2" t="s">
        <v>320</v>
      </c>
      <c r="BT81" s="2" t="s">
        <v>3888</v>
      </c>
    </row>
    <row r="82" spans="1:72" ht="13.5" customHeight="1">
      <c r="A82" s="5" t="str">
        <f t="shared" si="4"/>
        <v>1861_각현내_006</v>
      </c>
      <c r="B82" s="2">
        <v>1861</v>
      </c>
      <c r="C82" s="2" t="s">
        <v>5173</v>
      </c>
      <c r="D82" s="2" t="s">
        <v>5174</v>
      </c>
      <c r="E82" s="2">
        <v>81</v>
      </c>
      <c r="F82" s="2">
        <v>1</v>
      </c>
      <c r="G82" s="2" t="s">
        <v>5169</v>
      </c>
      <c r="H82" s="2" t="s">
        <v>5171</v>
      </c>
      <c r="I82" s="2">
        <v>4</v>
      </c>
      <c r="L82" s="2">
        <v>3</v>
      </c>
      <c r="M82" s="2" t="s">
        <v>5639</v>
      </c>
      <c r="N82" s="2" t="s">
        <v>5640</v>
      </c>
      <c r="S82" s="2" t="s">
        <v>51</v>
      </c>
      <c r="T82" s="2" t="s">
        <v>2942</v>
      </c>
      <c r="W82" s="2" t="s">
        <v>95</v>
      </c>
      <c r="X82" s="2" t="s">
        <v>5192</v>
      </c>
      <c r="Y82" s="2" t="s">
        <v>48</v>
      </c>
      <c r="Z82" s="2" t="s">
        <v>3034</v>
      </c>
      <c r="AC82" s="2">
        <v>39</v>
      </c>
      <c r="AD82" s="2" t="s">
        <v>156</v>
      </c>
      <c r="AE82" s="2" t="s">
        <v>3829</v>
      </c>
      <c r="AJ82" s="2" t="s">
        <v>17</v>
      </c>
      <c r="AK82" s="2" t="s">
        <v>3864</v>
      </c>
      <c r="AL82" s="2" t="s">
        <v>94</v>
      </c>
      <c r="AM82" s="2" t="s">
        <v>5274</v>
      </c>
      <c r="AT82" s="2" t="s">
        <v>40</v>
      </c>
      <c r="AU82" s="2" t="s">
        <v>3927</v>
      </c>
      <c r="AV82" s="2" t="s">
        <v>321</v>
      </c>
      <c r="AW82" s="2" t="s">
        <v>3965</v>
      </c>
      <c r="BG82" s="2" t="s">
        <v>40</v>
      </c>
      <c r="BH82" s="2" t="s">
        <v>3927</v>
      </c>
      <c r="BI82" s="2" t="s">
        <v>322</v>
      </c>
      <c r="BJ82" s="2" t="s">
        <v>4325</v>
      </c>
      <c r="BK82" s="2" t="s">
        <v>40</v>
      </c>
      <c r="BL82" s="2" t="s">
        <v>3927</v>
      </c>
      <c r="BM82" s="2" t="s">
        <v>323</v>
      </c>
      <c r="BN82" s="2" t="s">
        <v>4635</v>
      </c>
      <c r="BO82" s="2" t="s">
        <v>40</v>
      </c>
      <c r="BP82" s="2" t="s">
        <v>3927</v>
      </c>
      <c r="BQ82" s="2" t="s">
        <v>324</v>
      </c>
      <c r="BR82" s="2" t="s">
        <v>4884</v>
      </c>
      <c r="BS82" s="2" t="s">
        <v>201</v>
      </c>
      <c r="BT82" s="2" t="s">
        <v>3879</v>
      </c>
    </row>
    <row r="83" spans="1:72" ht="13.5" customHeight="1">
      <c r="A83" s="5" t="str">
        <f t="shared" si="4"/>
        <v>1861_각현내_006</v>
      </c>
      <c r="B83" s="2">
        <v>1861</v>
      </c>
      <c r="C83" s="2" t="s">
        <v>5173</v>
      </c>
      <c r="D83" s="2" t="s">
        <v>5174</v>
      </c>
      <c r="E83" s="2">
        <v>82</v>
      </c>
      <c r="F83" s="2">
        <v>1</v>
      </c>
      <c r="G83" s="2" t="s">
        <v>5169</v>
      </c>
      <c r="H83" s="2" t="s">
        <v>5171</v>
      </c>
      <c r="I83" s="2">
        <v>4</v>
      </c>
      <c r="L83" s="2">
        <v>3</v>
      </c>
      <c r="M83" s="2" t="s">
        <v>5639</v>
      </c>
      <c r="N83" s="2" t="s">
        <v>5640</v>
      </c>
      <c r="T83" s="2" t="s">
        <v>5221</v>
      </c>
      <c r="U83" s="2" t="s">
        <v>63</v>
      </c>
      <c r="V83" s="2" t="s">
        <v>2960</v>
      </c>
      <c r="Y83" s="2" t="s">
        <v>325</v>
      </c>
      <c r="Z83" s="2" t="s">
        <v>3089</v>
      </c>
      <c r="AC83" s="2">
        <v>52</v>
      </c>
      <c r="AD83" s="2" t="s">
        <v>231</v>
      </c>
      <c r="AE83" s="2" t="s">
        <v>3836</v>
      </c>
    </row>
    <row r="84" spans="1:72" ht="13.5" customHeight="1">
      <c r="A84" s="5" t="str">
        <f t="shared" si="4"/>
        <v>1861_각현내_006</v>
      </c>
      <c r="B84" s="2">
        <v>1861</v>
      </c>
      <c r="C84" s="2" t="s">
        <v>5173</v>
      </c>
      <c r="D84" s="2" t="s">
        <v>5174</v>
      </c>
      <c r="E84" s="2">
        <v>83</v>
      </c>
      <c r="F84" s="2">
        <v>1</v>
      </c>
      <c r="G84" s="2" t="s">
        <v>5169</v>
      </c>
      <c r="H84" s="2" t="s">
        <v>5171</v>
      </c>
      <c r="I84" s="2">
        <v>4</v>
      </c>
      <c r="L84" s="2">
        <v>3</v>
      </c>
      <c r="M84" s="2" t="s">
        <v>5639</v>
      </c>
      <c r="N84" s="2" t="s">
        <v>5640</v>
      </c>
      <c r="T84" s="2" t="s">
        <v>5221</v>
      </c>
      <c r="U84" s="2" t="s">
        <v>66</v>
      </c>
      <c r="V84" s="2" t="s">
        <v>2961</v>
      </c>
      <c r="Y84" s="2" t="s">
        <v>326</v>
      </c>
      <c r="Z84" s="2" t="s">
        <v>3090</v>
      </c>
      <c r="AC84" s="2">
        <v>46</v>
      </c>
      <c r="AD84" s="2" t="s">
        <v>315</v>
      </c>
      <c r="AE84" s="2" t="s">
        <v>3843</v>
      </c>
    </row>
    <row r="85" spans="1:72" ht="13.5" customHeight="1">
      <c r="A85" s="5" t="str">
        <f t="shared" si="4"/>
        <v>1861_각현내_006</v>
      </c>
      <c r="B85" s="2">
        <v>1861</v>
      </c>
      <c r="C85" s="2" t="s">
        <v>5173</v>
      </c>
      <c r="D85" s="2" t="s">
        <v>5174</v>
      </c>
      <c r="E85" s="2">
        <v>84</v>
      </c>
      <c r="F85" s="2">
        <v>1</v>
      </c>
      <c r="G85" s="2" t="s">
        <v>5169</v>
      </c>
      <c r="H85" s="2" t="s">
        <v>5171</v>
      </c>
      <c r="I85" s="2">
        <v>4</v>
      </c>
      <c r="L85" s="2">
        <v>3</v>
      </c>
      <c r="M85" s="2" t="s">
        <v>5639</v>
      </c>
      <c r="N85" s="2" t="s">
        <v>5640</v>
      </c>
      <c r="T85" s="2" t="s">
        <v>5221</v>
      </c>
      <c r="U85" s="2" t="s">
        <v>63</v>
      </c>
      <c r="V85" s="2" t="s">
        <v>2960</v>
      </c>
      <c r="Y85" s="2" t="s">
        <v>80</v>
      </c>
      <c r="Z85" s="2" t="s">
        <v>3044</v>
      </c>
      <c r="AC85" s="2">
        <v>34</v>
      </c>
      <c r="AD85" s="2" t="s">
        <v>136</v>
      </c>
      <c r="AE85" s="2" t="s">
        <v>3827</v>
      </c>
    </row>
    <row r="86" spans="1:72" ht="13.5" customHeight="1">
      <c r="A86" s="5" t="str">
        <f t="shared" si="4"/>
        <v>1861_각현내_006</v>
      </c>
      <c r="B86" s="2">
        <v>1861</v>
      </c>
      <c r="C86" s="2" t="s">
        <v>5173</v>
      </c>
      <c r="D86" s="2" t="s">
        <v>5174</v>
      </c>
      <c r="E86" s="2">
        <v>85</v>
      </c>
      <c r="F86" s="2">
        <v>1</v>
      </c>
      <c r="G86" s="2" t="s">
        <v>5169</v>
      </c>
      <c r="H86" s="2" t="s">
        <v>5171</v>
      </c>
      <c r="I86" s="2">
        <v>4</v>
      </c>
      <c r="L86" s="2">
        <v>3</v>
      </c>
      <c r="M86" s="2" t="s">
        <v>5639</v>
      </c>
      <c r="N86" s="2" t="s">
        <v>5640</v>
      </c>
      <c r="T86" s="2" t="s">
        <v>5221</v>
      </c>
      <c r="U86" s="2" t="s">
        <v>63</v>
      </c>
      <c r="V86" s="2" t="s">
        <v>2960</v>
      </c>
      <c r="Y86" s="2" t="s">
        <v>327</v>
      </c>
      <c r="Z86" s="2" t="s">
        <v>3091</v>
      </c>
      <c r="AC86" s="2">
        <v>21</v>
      </c>
      <c r="AD86" s="2" t="s">
        <v>62</v>
      </c>
      <c r="AE86" s="2" t="s">
        <v>3806</v>
      </c>
    </row>
    <row r="87" spans="1:72" ht="13.5" customHeight="1">
      <c r="A87" s="5" t="str">
        <f t="shared" si="4"/>
        <v>1861_각현내_006</v>
      </c>
      <c r="B87" s="2">
        <v>1861</v>
      </c>
      <c r="C87" s="2" t="s">
        <v>5173</v>
      </c>
      <c r="D87" s="2" t="s">
        <v>5174</v>
      </c>
      <c r="E87" s="2">
        <v>86</v>
      </c>
      <c r="F87" s="2">
        <v>1</v>
      </c>
      <c r="G87" s="2" t="s">
        <v>5169</v>
      </c>
      <c r="H87" s="2" t="s">
        <v>5171</v>
      </c>
      <c r="I87" s="2">
        <v>4</v>
      </c>
      <c r="L87" s="2">
        <v>3</v>
      </c>
      <c r="M87" s="2" t="s">
        <v>5639</v>
      </c>
      <c r="N87" s="2" t="s">
        <v>5640</v>
      </c>
      <c r="T87" s="2" t="s">
        <v>5221</v>
      </c>
      <c r="U87" s="2" t="s">
        <v>66</v>
      </c>
      <c r="V87" s="2" t="s">
        <v>2961</v>
      </c>
      <c r="Y87" s="2" t="s">
        <v>328</v>
      </c>
      <c r="Z87" s="2" t="s">
        <v>3092</v>
      </c>
      <c r="AC87" s="2">
        <v>10</v>
      </c>
      <c r="AD87" s="2" t="s">
        <v>84</v>
      </c>
      <c r="AE87" s="2" t="s">
        <v>3814</v>
      </c>
    </row>
    <row r="88" spans="1:72" ht="13.5" customHeight="1">
      <c r="A88" s="5" t="str">
        <f t="shared" si="4"/>
        <v>1861_각현내_006</v>
      </c>
      <c r="B88" s="2">
        <v>1861</v>
      </c>
      <c r="C88" s="2" t="s">
        <v>5173</v>
      </c>
      <c r="D88" s="2" t="s">
        <v>5174</v>
      </c>
      <c r="E88" s="2">
        <v>87</v>
      </c>
      <c r="F88" s="2">
        <v>1</v>
      </c>
      <c r="G88" s="2" t="s">
        <v>5169</v>
      </c>
      <c r="H88" s="2" t="s">
        <v>5171</v>
      </c>
      <c r="I88" s="2">
        <v>4</v>
      </c>
      <c r="L88" s="2">
        <v>3</v>
      </c>
      <c r="M88" s="2" t="s">
        <v>5639</v>
      </c>
      <c r="N88" s="2" t="s">
        <v>5640</v>
      </c>
      <c r="T88" s="2" t="s">
        <v>5221</v>
      </c>
      <c r="U88" s="2" t="s">
        <v>63</v>
      </c>
      <c r="V88" s="2" t="s">
        <v>2960</v>
      </c>
      <c r="Y88" s="2" t="s">
        <v>329</v>
      </c>
      <c r="Z88" s="2" t="s">
        <v>3093</v>
      </c>
      <c r="AC88" s="2">
        <v>20</v>
      </c>
      <c r="AD88" s="2" t="s">
        <v>117</v>
      </c>
      <c r="AE88" s="2" t="s">
        <v>3821</v>
      </c>
    </row>
    <row r="89" spans="1:72" ht="13.5" customHeight="1">
      <c r="A89" s="5" t="str">
        <f t="shared" si="4"/>
        <v>1861_각현내_006</v>
      </c>
      <c r="B89" s="2">
        <v>1861</v>
      </c>
      <c r="C89" s="2" t="s">
        <v>5173</v>
      </c>
      <c r="D89" s="2" t="s">
        <v>5174</v>
      </c>
      <c r="E89" s="2">
        <v>88</v>
      </c>
      <c r="F89" s="2">
        <v>1</v>
      </c>
      <c r="G89" s="2" t="s">
        <v>5169</v>
      </c>
      <c r="H89" s="2" t="s">
        <v>5171</v>
      </c>
      <c r="I89" s="2">
        <v>4</v>
      </c>
      <c r="L89" s="2">
        <v>4</v>
      </c>
      <c r="M89" s="2" t="s">
        <v>5641</v>
      </c>
      <c r="N89" s="2" t="s">
        <v>5642</v>
      </c>
      <c r="T89" s="2" t="s">
        <v>5220</v>
      </c>
      <c r="U89" s="2" t="s">
        <v>55</v>
      </c>
      <c r="V89" s="2" t="s">
        <v>2962</v>
      </c>
      <c r="W89" s="2" t="s">
        <v>135</v>
      </c>
      <c r="X89" s="2" t="s">
        <v>2990</v>
      </c>
      <c r="Y89" s="2" t="s">
        <v>330</v>
      </c>
      <c r="Z89" s="2" t="s">
        <v>3094</v>
      </c>
      <c r="AC89" s="2">
        <v>43</v>
      </c>
      <c r="AD89" s="2" t="s">
        <v>331</v>
      </c>
      <c r="AE89" s="2" t="s">
        <v>3844</v>
      </c>
      <c r="AJ89" s="2" t="s">
        <v>17</v>
      </c>
      <c r="AK89" s="2" t="s">
        <v>3864</v>
      </c>
      <c r="AL89" s="2" t="s">
        <v>39</v>
      </c>
      <c r="AM89" s="2" t="s">
        <v>3867</v>
      </c>
      <c r="AT89" s="2" t="s">
        <v>40</v>
      </c>
      <c r="AU89" s="2" t="s">
        <v>3927</v>
      </c>
      <c r="AV89" s="2" t="s">
        <v>332</v>
      </c>
      <c r="AW89" s="2" t="s">
        <v>5315</v>
      </c>
      <c r="BG89" s="2" t="s">
        <v>40</v>
      </c>
      <c r="BH89" s="2" t="s">
        <v>3927</v>
      </c>
      <c r="BI89" s="2" t="s">
        <v>43</v>
      </c>
      <c r="BJ89" s="2" t="s">
        <v>4326</v>
      </c>
      <c r="BK89" s="2" t="s">
        <v>40</v>
      </c>
      <c r="BL89" s="2" t="s">
        <v>3927</v>
      </c>
      <c r="BM89" s="2" t="s">
        <v>318</v>
      </c>
      <c r="BN89" s="2" t="s">
        <v>4634</v>
      </c>
      <c r="BO89" s="2" t="s">
        <v>40</v>
      </c>
      <c r="BP89" s="2" t="s">
        <v>3927</v>
      </c>
      <c r="BQ89" s="2" t="s">
        <v>333</v>
      </c>
      <c r="BR89" s="2" t="s">
        <v>4885</v>
      </c>
      <c r="BS89" s="2" t="s">
        <v>185</v>
      </c>
      <c r="BT89" s="2" t="s">
        <v>3906</v>
      </c>
    </row>
    <row r="90" spans="1:72" ht="13.5" customHeight="1">
      <c r="A90" s="5" t="str">
        <f t="shared" si="4"/>
        <v>1861_각현내_006</v>
      </c>
      <c r="B90" s="2">
        <v>1861</v>
      </c>
      <c r="C90" s="2" t="s">
        <v>5173</v>
      </c>
      <c r="D90" s="2" t="s">
        <v>5174</v>
      </c>
      <c r="E90" s="2">
        <v>89</v>
      </c>
      <c r="F90" s="2">
        <v>1</v>
      </c>
      <c r="G90" s="2" t="s">
        <v>5169</v>
      </c>
      <c r="H90" s="2" t="s">
        <v>5171</v>
      </c>
      <c r="I90" s="2">
        <v>4</v>
      </c>
      <c r="L90" s="2">
        <v>4</v>
      </c>
      <c r="M90" s="2" t="s">
        <v>5641</v>
      </c>
      <c r="N90" s="2" t="s">
        <v>5642</v>
      </c>
      <c r="S90" s="2" t="s">
        <v>46</v>
      </c>
      <c r="T90" s="2" t="s">
        <v>2941</v>
      </c>
      <c r="W90" s="2" t="s">
        <v>215</v>
      </c>
      <c r="X90" s="2" t="s">
        <v>2995</v>
      </c>
      <c r="Y90" s="2" t="s">
        <v>48</v>
      </c>
      <c r="Z90" s="2" t="s">
        <v>3034</v>
      </c>
      <c r="AC90" s="2">
        <v>55</v>
      </c>
      <c r="AD90" s="2" t="s">
        <v>231</v>
      </c>
      <c r="AE90" s="2" t="s">
        <v>3836</v>
      </c>
      <c r="AJ90" s="2" t="s">
        <v>17</v>
      </c>
      <c r="AK90" s="2" t="s">
        <v>3864</v>
      </c>
      <c r="AL90" s="2" t="s">
        <v>152</v>
      </c>
      <c r="AM90" s="2" t="s">
        <v>3880</v>
      </c>
    </row>
    <row r="91" spans="1:72" ht="13.5" customHeight="1">
      <c r="A91" s="5" t="str">
        <f t="shared" si="4"/>
        <v>1861_각현내_006</v>
      </c>
      <c r="B91" s="2">
        <v>1861</v>
      </c>
      <c r="C91" s="2" t="s">
        <v>5173</v>
      </c>
      <c r="D91" s="2" t="s">
        <v>5174</v>
      </c>
      <c r="E91" s="2">
        <v>90</v>
      </c>
      <c r="F91" s="2">
        <v>1</v>
      </c>
      <c r="G91" s="2" t="s">
        <v>5169</v>
      </c>
      <c r="H91" s="2" t="s">
        <v>5171</v>
      </c>
      <c r="I91" s="2">
        <v>4</v>
      </c>
      <c r="L91" s="2">
        <v>4</v>
      </c>
      <c r="M91" s="2" t="s">
        <v>5641</v>
      </c>
      <c r="N91" s="2" t="s">
        <v>5642</v>
      </c>
      <c r="S91" s="2" t="s">
        <v>51</v>
      </c>
      <c r="T91" s="2" t="s">
        <v>2942</v>
      </c>
      <c r="W91" s="2" t="s">
        <v>47</v>
      </c>
      <c r="X91" s="2" t="s">
        <v>5196</v>
      </c>
      <c r="Y91" s="2" t="s">
        <v>48</v>
      </c>
      <c r="Z91" s="2" t="s">
        <v>3034</v>
      </c>
      <c r="AC91" s="2">
        <v>46</v>
      </c>
      <c r="AD91" s="2" t="s">
        <v>315</v>
      </c>
      <c r="AE91" s="2" t="s">
        <v>3843</v>
      </c>
      <c r="AJ91" s="2" t="s">
        <v>17</v>
      </c>
      <c r="AK91" s="2" t="s">
        <v>3864</v>
      </c>
      <c r="AL91" s="2" t="s">
        <v>334</v>
      </c>
      <c r="AM91" s="2" t="s">
        <v>3885</v>
      </c>
      <c r="AT91" s="2" t="s">
        <v>335</v>
      </c>
      <c r="AU91" s="2" t="s">
        <v>3929</v>
      </c>
      <c r="AV91" s="2" t="s">
        <v>336</v>
      </c>
      <c r="AW91" s="2" t="s">
        <v>3966</v>
      </c>
      <c r="BG91" s="2" t="s">
        <v>335</v>
      </c>
      <c r="BH91" s="2" t="s">
        <v>3929</v>
      </c>
      <c r="BI91" s="2" t="s">
        <v>337</v>
      </c>
      <c r="BJ91" s="2" t="s">
        <v>4327</v>
      </c>
      <c r="BK91" s="2" t="s">
        <v>40</v>
      </c>
      <c r="BL91" s="2" t="s">
        <v>3927</v>
      </c>
      <c r="BM91" s="2" t="s">
        <v>338</v>
      </c>
      <c r="BN91" s="2" t="s">
        <v>4636</v>
      </c>
      <c r="BO91" s="2" t="s">
        <v>40</v>
      </c>
      <c r="BP91" s="2" t="s">
        <v>3927</v>
      </c>
      <c r="BQ91" s="2" t="s">
        <v>339</v>
      </c>
      <c r="BR91" s="2" t="s">
        <v>4886</v>
      </c>
      <c r="BS91" s="2" t="s">
        <v>39</v>
      </c>
      <c r="BT91" s="2" t="s">
        <v>3867</v>
      </c>
    </row>
    <row r="92" spans="1:72" ht="13.5" customHeight="1">
      <c r="A92" s="5" t="str">
        <f t="shared" si="4"/>
        <v>1861_각현내_006</v>
      </c>
      <c r="B92" s="2">
        <v>1861</v>
      </c>
      <c r="C92" s="2" t="s">
        <v>5173</v>
      </c>
      <c r="D92" s="2" t="s">
        <v>5174</v>
      </c>
      <c r="E92" s="2">
        <v>91</v>
      </c>
      <c r="F92" s="2">
        <v>1</v>
      </c>
      <c r="G92" s="2" t="s">
        <v>5169</v>
      </c>
      <c r="H92" s="2" t="s">
        <v>5171</v>
      </c>
      <c r="I92" s="2">
        <v>4</v>
      </c>
      <c r="L92" s="2">
        <v>4</v>
      </c>
      <c r="M92" s="2" t="s">
        <v>5641</v>
      </c>
      <c r="N92" s="2" t="s">
        <v>5642</v>
      </c>
      <c r="S92" s="2" t="s">
        <v>59</v>
      </c>
      <c r="T92" s="2" t="s">
        <v>2943</v>
      </c>
      <c r="U92" s="2" t="s">
        <v>55</v>
      </c>
      <c r="V92" s="2" t="s">
        <v>2962</v>
      </c>
      <c r="Y92" s="2" t="s">
        <v>340</v>
      </c>
      <c r="Z92" s="2" t="s">
        <v>3095</v>
      </c>
      <c r="AC92" s="2">
        <v>34</v>
      </c>
      <c r="AD92" s="2" t="s">
        <v>136</v>
      </c>
      <c r="AE92" s="2" t="s">
        <v>3827</v>
      </c>
    </row>
    <row r="93" spans="1:72" ht="13.5" customHeight="1">
      <c r="A93" s="5" t="str">
        <f t="shared" si="4"/>
        <v>1861_각현내_006</v>
      </c>
      <c r="B93" s="2">
        <v>1861</v>
      </c>
      <c r="C93" s="2" t="s">
        <v>5173</v>
      </c>
      <c r="D93" s="2" t="s">
        <v>5174</v>
      </c>
      <c r="E93" s="2">
        <v>92</v>
      </c>
      <c r="F93" s="2">
        <v>1</v>
      </c>
      <c r="G93" s="2" t="s">
        <v>5169</v>
      </c>
      <c r="H93" s="2" t="s">
        <v>5171</v>
      </c>
      <c r="I93" s="2">
        <v>4</v>
      </c>
      <c r="L93" s="2">
        <v>4</v>
      </c>
      <c r="M93" s="2" t="s">
        <v>5641</v>
      </c>
      <c r="N93" s="2" t="s">
        <v>5642</v>
      </c>
      <c r="S93" s="2" t="s">
        <v>104</v>
      </c>
      <c r="T93" s="2" t="s">
        <v>2944</v>
      </c>
      <c r="W93" s="2" t="s">
        <v>95</v>
      </c>
      <c r="X93" s="2" t="s">
        <v>5192</v>
      </c>
      <c r="Y93" s="2" t="s">
        <v>48</v>
      </c>
      <c r="Z93" s="2" t="s">
        <v>3034</v>
      </c>
      <c r="AC93" s="2">
        <v>32</v>
      </c>
      <c r="AD93" s="2" t="s">
        <v>129</v>
      </c>
      <c r="AE93" s="2" t="s">
        <v>3826</v>
      </c>
    </row>
    <row r="94" spans="1:72" ht="13.5" customHeight="1">
      <c r="A94" s="5" t="str">
        <f t="shared" si="4"/>
        <v>1861_각현내_006</v>
      </c>
      <c r="B94" s="2">
        <v>1861</v>
      </c>
      <c r="C94" s="2" t="s">
        <v>5173</v>
      </c>
      <c r="D94" s="2" t="s">
        <v>5174</v>
      </c>
      <c r="E94" s="2">
        <v>93</v>
      </c>
      <c r="F94" s="2">
        <v>1</v>
      </c>
      <c r="G94" s="2" t="s">
        <v>5169</v>
      </c>
      <c r="H94" s="2" t="s">
        <v>5171</v>
      </c>
      <c r="I94" s="2">
        <v>4</v>
      </c>
      <c r="L94" s="2">
        <v>4</v>
      </c>
      <c r="M94" s="2" t="s">
        <v>5641</v>
      </c>
      <c r="N94" s="2" t="s">
        <v>5642</v>
      </c>
      <c r="S94" s="2" t="s">
        <v>59</v>
      </c>
      <c r="T94" s="2" t="s">
        <v>2943</v>
      </c>
      <c r="U94" s="2" t="s">
        <v>55</v>
      </c>
      <c r="V94" s="2" t="s">
        <v>2962</v>
      </c>
      <c r="Y94" s="2" t="s">
        <v>341</v>
      </c>
      <c r="Z94" s="2" t="s">
        <v>3096</v>
      </c>
      <c r="AC94" s="2">
        <v>26</v>
      </c>
      <c r="AD94" s="2" t="s">
        <v>53</v>
      </c>
      <c r="AE94" s="2" t="s">
        <v>3805</v>
      </c>
    </row>
    <row r="95" spans="1:72" ht="13.5" customHeight="1">
      <c r="A95" s="5" t="str">
        <f t="shared" si="4"/>
        <v>1861_각현내_006</v>
      </c>
      <c r="B95" s="2">
        <v>1861</v>
      </c>
      <c r="C95" s="2" t="s">
        <v>5173</v>
      </c>
      <c r="D95" s="2" t="s">
        <v>5174</v>
      </c>
      <c r="E95" s="2">
        <v>94</v>
      </c>
      <c r="F95" s="2">
        <v>1</v>
      </c>
      <c r="G95" s="2" t="s">
        <v>5169</v>
      </c>
      <c r="H95" s="2" t="s">
        <v>5171</v>
      </c>
      <c r="I95" s="2">
        <v>4</v>
      </c>
      <c r="L95" s="2">
        <v>4</v>
      </c>
      <c r="M95" s="2" t="s">
        <v>5641</v>
      </c>
      <c r="N95" s="2" t="s">
        <v>5642</v>
      </c>
      <c r="S95" s="2" t="s">
        <v>104</v>
      </c>
      <c r="T95" s="2" t="s">
        <v>2944</v>
      </c>
      <c r="W95" s="2" t="s">
        <v>47</v>
      </c>
      <c r="X95" s="2" t="s">
        <v>5196</v>
      </c>
      <c r="Y95" s="2" t="s">
        <v>48</v>
      </c>
      <c r="Z95" s="2" t="s">
        <v>3034</v>
      </c>
      <c r="AC95" s="2">
        <v>30</v>
      </c>
      <c r="AD95" s="2" t="s">
        <v>110</v>
      </c>
      <c r="AE95" s="2" t="s">
        <v>3818</v>
      </c>
    </row>
    <row r="96" spans="1:72" ht="13.5" customHeight="1">
      <c r="A96" s="5" t="str">
        <f t="shared" si="4"/>
        <v>1861_각현내_006</v>
      </c>
      <c r="B96" s="2">
        <v>1861</v>
      </c>
      <c r="C96" s="2" t="s">
        <v>5173</v>
      </c>
      <c r="D96" s="2" t="s">
        <v>5174</v>
      </c>
      <c r="E96" s="2">
        <v>95</v>
      </c>
      <c r="F96" s="2">
        <v>1</v>
      </c>
      <c r="G96" s="2" t="s">
        <v>5169</v>
      </c>
      <c r="H96" s="2" t="s">
        <v>5171</v>
      </c>
      <c r="I96" s="2">
        <v>4</v>
      </c>
      <c r="L96" s="2">
        <v>4</v>
      </c>
      <c r="M96" s="2" t="s">
        <v>5641</v>
      </c>
      <c r="N96" s="2" t="s">
        <v>5642</v>
      </c>
      <c r="S96" s="2" t="s">
        <v>59</v>
      </c>
      <c r="T96" s="2" t="s">
        <v>2943</v>
      </c>
      <c r="U96" s="2" t="s">
        <v>55</v>
      </c>
      <c r="V96" s="2" t="s">
        <v>2962</v>
      </c>
      <c r="Y96" s="2" t="s">
        <v>342</v>
      </c>
      <c r="Z96" s="2" t="s">
        <v>3097</v>
      </c>
      <c r="AC96" s="2">
        <v>23</v>
      </c>
      <c r="AD96" s="2" t="s">
        <v>119</v>
      </c>
      <c r="AE96" s="2" t="s">
        <v>3822</v>
      </c>
    </row>
    <row r="97" spans="1:72" ht="13.5" customHeight="1">
      <c r="A97" s="5" t="str">
        <f t="shared" si="4"/>
        <v>1861_각현내_006</v>
      </c>
      <c r="B97" s="2">
        <v>1861</v>
      </c>
      <c r="C97" s="2" t="s">
        <v>5173</v>
      </c>
      <c r="D97" s="2" t="s">
        <v>5174</v>
      </c>
      <c r="E97" s="2">
        <v>96</v>
      </c>
      <c r="F97" s="2">
        <v>1</v>
      </c>
      <c r="G97" s="2" t="s">
        <v>5169</v>
      </c>
      <c r="H97" s="2" t="s">
        <v>5171</v>
      </c>
      <c r="I97" s="2">
        <v>4</v>
      </c>
      <c r="L97" s="2">
        <v>4</v>
      </c>
      <c r="M97" s="2" t="s">
        <v>5641</v>
      </c>
      <c r="N97" s="2" t="s">
        <v>5642</v>
      </c>
      <c r="S97" s="2" t="s">
        <v>104</v>
      </c>
      <c r="T97" s="2" t="s">
        <v>2944</v>
      </c>
      <c r="W97" s="2" t="s">
        <v>47</v>
      </c>
      <c r="X97" s="2" t="s">
        <v>5196</v>
      </c>
      <c r="Y97" s="2" t="s">
        <v>48</v>
      </c>
      <c r="Z97" s="2" t="s">
        <v>3034</v>
      </c>
    </row>
    <row r="98" spans="1:72" ht="13.5" customHeight="1">
      <c r="A98" s="5" t="str">
        <f t="shared" si="4"/>
        <v>1861_각현내_006</v>
      </c>
      <c r="B98" s="2">
        <v>1861</v>
      </c>
      <c r="C98" s="2" t="s">
        <v>5173</v>
      </c>
      <c r="D98" s="2" t="s">
        <v>5174</v>
      </c>
      <c r="E98" s="2">
        <v>97</v>
      </c>
      <c r="F98" s="2">
        <v>1</v>
      </c>
      <c r="G98" s="2" t="s">
        <v>5169</v>
      </c>
      <c r="H98" s="2" t="s">
        <v>5171</v>
      </c>
      <c r="I98" s="2">
        <v>4</v>
      </c>
      <c r="L98" s="2">
        <v>4</v>
      </c>
      <c r="M98" s="2" t="s">
        <v>5641</v>
      </c>
      <c r="N98" s="2" t="s">
        <v>5642</v>
      </c>
      <c r="S98" s="2" t="s">
        <v>59</v>
      </c>
      <c r="T98" s="2" t="s">
        <v>2943</v>
      </c>
      <c r="U98" s="2" t="s">
        <v>60</v>
      </c>
      <c r="V98" s="2" t="s">
        <v>2959</v>
      </c>
      <c r="Y98" s="2" t="s">
        <v>343</v>
      </c>
      <c r="Z98" s="2" t="s">
        <v>3098</v>
      </c>
      <c r="AC98" s="2">
        <v>22</v>
      </c>
      <c r="AD98" s="2" t="s">
        <v>344</v>
      </c>
      <c r="AE98" s="2" t="s">
        <v>3845</v>
      </c>
    </row>
    <row r="99" spans="1:72" ht="13.5" customHeight="1">
      <c r="A99" s="5" t="str">
        <f t="shared" si="4"/>
        <v>1861_각현내_006</v>
      </c>
      <c r="B99" s="2">
        <v>1861</v>
      </c>
      <c r="C99" s="2" t="s">
        <v>5173</v>
      </c>
      <c r="D99" s="2" t="s">
        <v>5174</v>
      </c>
      <c r="E99" s="2">
        <v>98</v>
      </c>
      <c r="F99" s="2">
        <v>1</v>
      </c>
      <c r="G99" s="2" t="s">
        <v>5169</v>
      </c>
      <c r="H99" s="2" t="s">
        <v>5171</v>
      </c>
      <c r="I99" s="2">
        <v>4</v>
      </c>
      <c r="L99" s="2">
        <v>4</v>
      </c>
      <c r="M99" s="2" t="s">
        <v>5641</v>
      </c>
      <c r="N99" s="2" t="s">
        <v>5642</v>
      </c>
      <c r="S99" s="2" t="s">
        <v>109</v>
      </c>
      <c r="T99" s="2" t="s">
        <v>2945</v>
      </c>
      <c r="U99" s="2" t="s">
        <v>60</v>
      </c>
      <c r="V99" s="2" t="s">
        <v>2959</v>
      </c>
      <c r="Y99" s="2" t="s">
        <v>345</v>
      </c>
      <c r="Z99" s="2" t="s">
        <v>3099</v>
      </c>
      <c r="AC99" s="2">
        <v>19</v>
      </c>
      <c r="AD99" s="2" t="s">
        <v>346</v>
      </c>
      <c r="AE99" s="2" t="s">
        <v>3846</v>
      </c>
    </row>
    <row r="100" spans="1:72" ht="13.5" customHeight="1">
      <c r="A100" s="5" t="str">
        <f t="shared" si="4"/>
        <v>1861_각현내_006</v>
      </c>
      <c r="B100" s="2">
        <v>1861</v>
      </c>
      <c r="C100" s="2" t="s">
        <v>5173</v>
      </c>
      <c r="D100" s="2" t="s">
        <v>5174</v>
      </c>
      <c r="E100" s="2">
        <v>99</v>
      </c>
      <c r="F100" s="2">
        <v>1</v>
      </c>
      <c r="G100" s="2" t="s">
        <v>5169</v>
      </c>
      <c r="H100" s="2" t="s">
        <v>5171</v>
      </c>
      <c r="I100" s="2">
        <v>4</v>
      </c>
      <c r="L100" s="2">
        <v>4</v>
      </c>
      <c r="M100" s="2" t="s">
        <v>5641</v>
      </c>
      <c r="N100" s="2" t="s">
        <v>5642</v>
      </c>
      <c r="T100" s="2" t="s">
        <v>5221</v>
      </c>
      <c r="U100" s="2" t="s">
        <v>66</v>
      </c>
      <c r="V100" s="2" t="s">
        <v>2961</v>
      </c>
      <c r="Y100" s="2" t="s">
        <v>347</v>
      </c>
      <c r="Z100" s="2" t="s">
        <v>3100</v>
      </c>
      <c r="AC100" s="2">
        <v>53</v>
      </c>
      <c r="AD100" s="2" t="s">
        <v>225</v>
      </c>
      <c r="AE100" s="2" t="s">
        <v>3835</v>
      </c>
    </row>
    <row r="101" spans="1:72" ht="13.5" customHeight="1">
      <c r="A101" s="5" t="str">
        <f t="shared" si="4"/>
        <v>1861_각현내_006</v>
      </c>
      <c r="B101" s="2">
        <v>1861</v>
      </c>
      <c r="C101" s="2" t="s">
        <v>5173</v>
      </c>
      <c r="D101" s="2" t="s">
        <v>5174</v>
      </c>
      <c r="E101" s="2">
        <v>100</v>
      </c>
      <c r="F101" s="2">
        <v>1</v>
      </c>
      <c r="G101" s="2" t="s">
        <v>5169</v>
      </c>
      <c r="H101" s="2" t="s">
        <v>5171</v>
      </c>
      <c r="I101" s="2">
        <v>4</v>
      </c>
      <c r="L101" s="2">
        <v>4</v>
      </c>
      <c r="M101" s="2" t="s">
        <v>5641</v>
      </c>
      <c r="N101" s="2" t="s">
        <v>5642</v>
      </c>
      <c r="T101" s="2" t="s">
        <v>5221</v>
      </c>
      <c r="U101" s="2" t="s">
        <v>63</v>
      </c>
      <c r="V101" s="2" t="s">
        <v>2960</v>
      </c>
      <c r="Y101" s="2" t="s">
        <v>348</v>
      </c>
      <c r="Z101" s="2" t="s">
        <v>3101</v>
      </c>
      <c r="AC101" s="2">
        <v>55</v>
      </c>
      <c r="AD101" s="2" t="s">
        <v>231</v>
      </c>
      <c r="AE101" s="2" t="s">
        <v>3836</v>
      </c>
    </row>
    <row r="102" spans="1:72" ht="13.5" customHeight="1">
      <c r="A102" s="5" t="str">
        <f t="shared" si="4"/>
        <v>1861_각현내_006</v>
      </c>
      <c r="B102" s="2">
        <v>1861</v>
      </c>
      <c r="C102" s="2" t="s">
        <v>5173</v>
      </c>
      <c r="D102" s="2" t="s">
        <v>5174</v>
      </c>
      <c r="E102" s="2">
        <v>101</v>
      </c>
      <c r="F102" s="2">
        <v>1</v>
      </c>
      <c r="G102" s="2" t="s">
        <v>5169</v>
      </c>
      <c r="H102" s="2" t="s">
        <v>5171</v>
      </c>
      <c r="I102" s="2">
        <v>4</v>
      </c>
      <c r="L102" s="2">
        <v>4</v>
      </c>
      <c r="M102" s="2" t="s">
        <v>5641</v>
      </c>
      <c r="N102" s="2" t="s">
        <v>5642</v>
      </c>
      <c r="T102" s="2" t="s">
        <v>5221</v>
      </c>
      <c r="U102" s="2" t="s">
        <v>66</v>
      </c>
      <c r="V102" s="2" t="s">
        <v>2961</v>
      </c>
      <c r="Y102" s="2" t="s">
        <v>349</v>
      </c>
      <c r="Z102" s="2" t="s">
        <v>3102</v>
      </c>
      <c r="AC102" s="2">
        <v>31</v>
      </c>
      <c r="AD102" s="2" t="s">
        <v>77</v>
      </c>
      <c r="AE102" s="2" t="s">
        <v>3811</v>
      </c>
    </row>
    <row r="103" spans="1:72" ht="13.5" customHeight="1">
      <c r="A103" s="5" t="str">
        <f t="shared" si="4"/>
        <v>1861_각현내_006</v>
      </c>
      <c r="B103" s="2">
        <v>1861</v>
      </c>
      <c r="C103" s="2" t="s">
        <v>5173</v>
      </c>
      <c r="D103" s="2" t="s">
        <v>5174</v>
      </c>
      <c r="E103" s="2">
        <v>102</v>
      </c>
      <c r="F103" s="2">
        <v>1</v>
      </c>
      <c r="G103" s="2" t="s">
        <v>5169</v>
      </c>
      <c r="H103" s="2" t="s">
        <v>5171</v>
      </c>
      <c r="I103" s="2">
        <v>4</v>
      </c>
      <c r="L103" s="2">
        <v>4</v>
      </c>
      <c r="M103" s="2" t="s">
        <v>5641</v>
      </c>
      <c r="N103" s="2" t="s">
        <v>5642</v>
      </c>
      <c r="T103" s="2" t="s">
        <v>5221</v>
      </c>
      <c r="U103" s="2" t="s">
        <v>63</v>
      </c>
      <c r="V103" s="2" t="s">
        <v>2960</v>
      </c>
      <c r="Y103" s="2" t="s">
        <v>350</v>
      </c>
      <c r="Z103" s="2" t="s">
        <v>3103</v>
      </c>
      <c r="AC103" s="2">
        <v>37</v>
      </c>
      <c r="AD103" s="2" t="s">
        <v>285</v>
      </c>
      <c r="AE103" s="2" t="s">
        <v>3840</v>
      </c>
    </row>
    <row r="104" spans="1:72" ht="13.5" customHeight="1">
      <c r="A104" s="5" t="str">
        <f t="shared" si="4"/>
        <v>1861_각현내_006</v>
      </c>
      <c r="B104" s="2">
        <v>1861</v>
      </c>
      <c r="C104" s="2" t="s">
        <v>5173</v>
      </c>
      <c r="D104" s="2" t="s">
        <v>5174</v>
      </c>
      <c r="E104" s="2">
        <v>103</v>
      </c>
      <c r="F104" s="2">
        <v>1</v>
      </c>
      <c r="G104" s="2" t="s">
        <v>5169</v>
      </c>
      <c r="H104" s="2" t="s">
        <v>5171</v>
      </c>
      <c r="I104" s="2">
        <v>4</v>
      </c>
      <c r="L104" s="2">
        <v>4</v>
      </c>
      <c r="M104" s="2" t="s">
        <v>5641</v>
      </c>
      <c r="N104" s="2" t="s">
        <v>5642</v>
      </c>
      <c r="T104" s="2" t="s">
        <v>5221</v>
      </c>
      <c r="U104" s="2" t="s">
        <v>66</v>
      </c>
      <c r="V104" s="2" t="s">
        <v>2961</v>
      </c>
      <c r="Y104" s="2" t="s">
        <v>351</v>
      </c>
      <c r="Z104" s="2" t="s">
        <v>3104</v>
      </c>
      <c r="AC104" s="2">
        <v>30</v>
      </c>
      <c r="AD104" s="2" t="s">
        <v>110</v>
      </c>
      <c r="AE104" s="2" t="s">
        <v>3818</v>
      </c>
    </row>
    <row r="105" spans="1:72" ht="13.5" customHeight="1">
      <c r="A105" s="5" t="str">
        <f t="shared" si="4"/>
        <v>1861_각현내_006</v>
      </c>
      <c r="B105" s="2">
        <v>1861</v>
      </c>
      <c r="C105" s="2" t="s">
        <v>5173</v>
      </c>
      <c r="D105" s="2" t="s">
        <v>5174</v>
      </c>
      <c r="E105" s="2">
        <v>104</v>
      </c>
      <c r="F105" s="2">
        <v>1</v>
      </c>
      <c r="G105" s="2" t="s">
        <v>5169</v>
      </c>
      <c r="H105" s="2" t="s">
        <v>5171</v>
      </c>
      <c r="I105" s="2">
        <v>4</v>
      </c>
      <c r="L105" s="2">
        <v>4</v>
      </c>
      <c r="M105" s="2" t="s">
        <v>5641</v>
      </c>
      <c r="N105" s="2" t="s">
        <v>5642</v>
      </c>
      <c r="T105" s="2" t="s">
        <v>5221</v>
      </c>
      <c r="U105" s="2" t="s">
        <v>66</v>
      </c>
      <c r="V105" s="2" t="s">
        <v>2961</v>
      </c>
      <c r="Y105" s="2" t="s">
        <v>352</v>
      </c>
      <c r="Z105" s="2" t="s">
        <v>3105</v>
      </c>
      <c r="AC105" s="2">
        <v>12</v>
      </c>
      <c r="AD105" s="2" t="s">
        <v>353</v>
      </c>
      <c r="AE105" s="2" t="s">
        <v>3847</v>
      </c>
    </row>
    <row r="106" spans="1:72" ht="13.5" customHeight="1">
      <c r="A106" s="5" t="str">
        <f t="shared" si="4"/>
        <v>1861_각현내_006</v>
      </c>
      <c r="B106" s="2">
        <v>1861</v>
      </c>
      <c r="C106" s="2" t="s">
        <v>5173</v>
      </c>
      <c r="D106" s="2" t="s">
        <v>5174</v>
      </c>
      <c r="E106" s="2">
        <v>105</v>
      </c>
      <c r="F106" s="2">
        <v>1</v>
      </c>
      <c r="G106" s="2" t="s">
        <v>5169</v>
      </c>
      <c r="H106" s="2" t="s">
        <v>5171</v>
      </c>
      <c r="I106" s="2">
        <v>4</v>
      </c>
      <c r="L106" s="2">
        <v>4</v>
      </c>
      <c r="M106" s="2" t="s">
        <v>5641</v>
      </c>
      <c r="N106" s="2" t="s">
        <v>5642</v>
      </c>
      <c r="T106" s="2" t="s">
        <v>5221</v>
      </c>
      <c r="U106" s="2" t="s">
        <v>63</v>
      </c>
      <c r="V106" s="2" t="s">
        <v>2960</v>
      </c>
      <c r="Y106" s="2" t="s">
        <v>354</v>
      </c>
      <c r="Z106" s="2" t="s">
        <v>3106</v>
      </c>
      <c r="AC106" s="2">
        <v>28</v>
      </c>
      <c r="AD106" s="2" t="s">
        <v>79</v>
      </c>
      <c r="AE106" s="2" t="s">
        <v>3812</v>
      </c>
    </row>
    <row r="107" spans="1:72" ht="13.5" customHeight="1">
      <c r="A107" s="5" t="str">
        <f t="shared" si="4"/>
        <v>1861_각현내_006</v>
      </c>
      <c r="B107" s="2">
        <v>1861</v>
      </c>
      <c r="C107" s="2" t="s">
        <v>5173</v>
      </c>
      <c r="D107" s="2" t="s">
        <v>5174</v>
      </c>
      <c r="E107" s="2">
        <v>106</v>
      </c>
      <c r="F107" s="2">
        <v>1</v>
      </c>
      <c r="G107" s="2" t="s">
        <v>5169</v>
      </c>
      <c r="H107" s="2" t="s">
        <v>5171</v>
      </c>
      <c r="I107" s="2">
        <v>4</v>
      </c>
      <c r="L107" s="2">
        <v>4</v>
      </c>
      <c r="M107" s="2" t="s">
        <v>5641</v>
      </c>
      <c r="N107" s="2" t="s">
        <v>5642</v>
      </c>
      <c r="T107" s="2" t="s">
        <v>5221</v>
      </c>
      <c r="U107" s="2" t="s">
        <v>66</v>
      </c>
      <c r="V107" s="2" t="s">
        <v>2961</v>
      </c>
      <c r="Y107" s="2" t="s">
        <v>78</v>
      </c>
      <c r="Z107" s="2" t="s">
        <v>3043</v>
      </c>
      <c r="AC107" s="2">
        <v>35</v>
      </c>
      <c r="AD107" s="2" t="s">
        <v>70</v>
      </c>
      <c r="AE107" s="2" t="s">
        <v>3808</v>
      </c>
    </row>
    <row r="108" spans="1:72" ht="13.5" customHeight="1">
      <c r="A108" s="5" t="str">
        <f t="shared" si="4"/>
        <v>1861_각현내_006</v>
      </c>
      <c r="B108" s="2">
        <v>1861</v>
      </c>
      <c r="C108" s="2" t="s">
        <v>5173</v>
      </c>
      <c r="D108" s="2" t="s">
        <v>5174</v>
      </c>
      <c r="E108" s="2">
        <v>107</v>
      </c>
      <c r="F108" s="2">
        <v>1</v>
      </c>
      <c r="G108" s="2" t="s">
        <v>5169</v>
      </c>
      <c r="H108" s="2" t="s">
        <v>5171</v>
      </c>
      <c r="I108" s="2">
        <v>4</v>
      </c>
      <c r="L108" s="2">
        <v>4</v>
      </c>
      <c r="M108" s="2" t="s">
        <v>5641</v>
      </c>
      <c r="N108" s="2" t="s">
        <v>5642</v>
      </c>
      <c r="T108" s="2" t="s">
        <v>5221</v>
      </c>
      <c r="U108" s="2" t="s">
        <v>66</v>
      </c>
      <c r="V108" s="2" t="s">
        <v>2961</v>
      </c>
      <c r="Y108" s="2" t="s">
        <v>71</v>
      </c>
      <c r="Z108" s="2" t="s">
        <v>3039</v>
      </c>
      <c r="AC108" s="2">
        <v>14</v>
      </c>
      <c r="AD108" s="2" t="s">
        <v>192</v>
      </c>
      <c r="AE108" s="2" t="s">
        <v>3831</v>
      </c>
    </row>
    <row r="109" spans="1:72" ht="13.5" customHeight="1">
      <c r="A109" s="5" t="str">
        <f t="shared" si="4"/>
        <v>1861_각현내_006</v>
      </c>
      <c r="B109" s="2">
        <v>1861</v>
      </c>
      <c r="C109" s="2" t="s">
        <v>5173</v>
      </c>
      <c r="D109" s="2" t="s">
        <v>5174</v>
      </c>
      <c r="E109" s="2">
        <v>108</v>
      </c>
      <c r="F109" s="2">
        <v>1</v>
      </c>
      <c r="G109" s="2" t="s">
        <v>5169</v>
      </c>
      <c r="H109" s="2" t="s">
        <v>5171</v>
      </c>
      <c r="I109" s="2">
        <v>4</v>
      </c>
      <c r="L109" s="2">
        <v>4</v>
      </c>
      <c r="M109" s="2" t="s">
        <v>5641</v>
      </c>
      <c r="N109" s="2" t="s">
        <v>5642</v>
      </c>
      <c r="T109" s="2" t="s">
        <v>5221</v>
      </c>
      <c r="U109" s="2" t="s">
        <v>66</v>
      </c>
      <c r="V109" s="2" t="s">
        <v>2961</v>
      </c>
      <c r="Y109" s="2" t="s">
        <v>355</v>
      </c>
      <c r="Z109" s="2" t="s">
        <v>3107</v>
      </c>
      <c r="AC109" s="2">
        <v>11</v>
      </c>
      <c r="AD109" s="2" t="s">
        <v>84</v>
      </c>
      <c r="AE109" s="2" t="s">
        <v>3814</v>
      </c>
    </row>
    <row r="110" spans="1:72" ht="13.5" customHeight="1">
      <c r="A110" s="5" t="str">
        <f t="shared" si="4"/>
        <v>1861_각현내_006</v>
      </c>
      <c r="B110" s="2">
        <v>1861</v>
      </c>
      <c r="C110" s="2" t="s">
        <v>5173</v>
      </c>
      <c r="D110" s="2" t="s">
        <v>5174</v>
      </c>
      <c r="E110" s="2">
        <v>109</v>
      </c>
      <c r="F110" s="2">
        <v>1</v>
      </c>
      <c r="G110" s="2" t="s">
        <v>5169</v>
      </c>
      <c r="H110" s="2" t="s">
        <v>5171</v>
      </c>
      <c r="I110" s="2">
        <v>4</v>
      </c>
      <c r="L110" s="2">
        <v>4</v>
      </c>
      <c r="M110" s="2" t="s">
        <v>5641</v>
      </c>
      <c r="N110" s="2" t="s">
        <v>5642</v>
      </c>
      <c r="T110" s="2" t="s">
        <v>5221</v>
      </c>
      <c r="U110" s="2" t="s">
        <v>63</v>
      </c>
      <c r="V110" s="2" t="s">
        <v>2960</v>
      </c>
      <c r="Y110" s="2" t="s">
        <v>356</v>
      </c>
      <c r="Z110" s="2" t="s">
        <v>3108</v>
      </c>
      <c r="AC110" s="2">
        <v>12</v>
      </c>
      <c r="AD110" s="2" t="s">
        <v>344</v>
      </c>
      <c r="AE110" s="2" t="s">
        <v>3845</v>
      </c>
    </row>
    <row r="111" spans="1:72" ht="13.5" customHeight="1">
      <c r="A111" s="5" t="str">
        <f t="shared" si="4"/>
        <v>1861_각현내_006</v>
      </c>
      <c r="B111" s="2">
        <v>1861</v>
      </c>
      <c r="C111" s="2" t="s">
        <v>5173</v>
      </c>
      <c r="D111" s="2" t="s">
        <v>5174</v>
      </c>
      <c r="E111" s="2">
        <v>110</v>
      </c>
      <c r="F111" s="2">
        <v>1</v>
      </c>
      <c r="G111" s="2" t="s">
        <v>5169</v>
      </c>
      <c r="H111" s="2" t="s">
        <v>5171</v>
      </c>
      <c r="I111" s="2">
        <v>4</v>
      </c>
      <c r="L111" s="2">
        <v>5</v>
      </c>
      <c r="M111" s="2" t="s">
        <v>5643</v>
      </c>
      <c r="N111" s="2" t="s">
        <v>5644</v>
      </c>
      <c r="T111" s="2" t="s">
        <v>5220</v>
      </c>
      <c r="U111" s="2" t="s">
        <v>229</v>
      </c>
      <c r="V111" s="2" t="s">
        <v>2966</v>
      </c>
      <c r="W111" s="2" t="s">
        <v>357</v>
      </c>
      <c r="X111" s="2" t="s">
        <v>3001</v>
      </c>
      <c r="Y111" s="2" t="s">
        <v>358</v>
      </c>
      <c r="Z111" s="2" t="s">
        <v>3109</v>
      </c>
      <c r="AC111" s="2">
        <v>43</v>
      </c>
      <c r="AD111" s="2" t="s">
        <v>331</v>
      </c>
      <c r="AE111" s="2" t="s">
        <v>3844</v>
      </c>
      <c r="AJ111" s="2" t="s">
        <v>17</v>
      </c>
      <c r="AK111" s="2" t="s">
        <v>3864</v>
      </c>
      <c r="AL111" s="2" t="s">
        <v>359</v>
      </c>
      <c r="AM111" s="2" t="s">
        <v>3886</v>
      </c>
      <c r="AT111" s="2" t="s">
        <v>229</v>
      </c>
      <c r="AU111" s="2" t="s">
        <v>2966</v>
      </c>
      <c r="AV111" s="2" t="s">
        <v>360</v>
      </c>
      <c r="AW111" s="2" t="s">
        <v>3967</v>
      </c>
      <c r="BG111" s="2" t="s">
        <v>229</v>
      </c>
      <c r="BH111" s="2" t="s">
        <v>2966</v>
      </c>
      <c r="BI111" s="2" t="s">
        <v>361</v>
      </c>
      <c r="BJ111" s="2" t="s">
        <v>4328</v>
      </c>
      <c r="BK111" s="2" t="s">
        <v>229</v>
      </c>
      <c r="BL111" s="2" t="s">
        <v>2966</v>
      </c>
      <c r="BM111" s="2" t="s">
        <v>362</v>
      </c>
      <c r="BN111" s="2" t="s">
        <v>4637</v>
      </c>
      <c r="BO111" s="2" t="s">
        <v>40</v>
      </c>
      <c r="BP111" s="2" t="s">
        <v>3927</v>
      </c>
      <c r="BQ111" s="2" t="s">
        <v>363</v>
      </c>
      <c r="BR111" s="2" t="s">
        <v>5449</v>
      </c>
      <c r="BS111" s="2" t="s">
        <v>94</v>
      </c>
      <c r="BT111" s="2" t="s">
        <v>5274</v>
      </c>
    </row>
    <row r="112" spans="1:72" ht="13.5" customHeight="1">
      <c r="A112" s="5" t="str">
        <f t="shared" si="4"/>
        <v>1861_각현내_006</v>
      </c>
      <c r="B112" s="2">
        <v>1861</v>
      </c>
      <c r="C112" s="2" t="s">
        <v>5173</v>
      </c>
      <c r="D112" s="2" t="s">
        <v>5174</v>
      </c>
      <c r="E112" s="2">
        <v>111</v>
      </c>
      <c r="F112" s="2">
        <v>1</v>
      </c>
      <c r="G112" s="2" t="s">
        <v>5169</v>
      </c>
      <c r="H112" s="2" t="s">
        <v>5171</v>
      </c>
      <c r="I112" s="2">
        <v>4</v>
      </c>
      <c r="L112" s="2">
        <v>5</v>
      </c>
      <c r="M112" s="2" t="s">
        <v>5643</v>
      </c>
      <c r="N112" s="2" t="s">
        <v>5644</v>
      </c>
      <c r="S112" s="2" t="s">
        <v>46</v>
      </c>
      <c r="T112" s="2" t="s">
        <v>2941</v>
      </c>
      <c r="W112" s="2" t="s">
        <v>95</v>
      </c>
      <c r="X112" s="2" t="s">
        <v>5192</v>
      </c>
      <c r="Y112" s="2" t="s">
        <v>48</v>
      </c>
      <c r="Z112" s="2" t="s">
        <v>3034</v>
      </c>
      <c r="AC112" s="2">
        <v>75</v>
      </c>
      <c r="AD112" s="2" t="s">
        <v>178</v>
      </c>
      <c r="AE112" s="2" t="s">
        <v>3830</v>
      </c>
    </row>
    <row r="113" spans="1:72" ht="13.5" customHeight="1">
      <c r="A113" s="5" t="str">
        <f t="shared" si="4"/>
        <v>1861_각현내_006</v>
      </c>
      <c r="B113" s="2">
        <v>1861</v>
      </c>
      <c r="C113" s="2" t="s">
        <v>5173</v>
      </c>
      <c r="D113" s="2" t="s">
        <v>5174</v>
      </c>
      <c r="E113" s="2">
        <v>112</v>
      </c>
      <c r="F113" s="2">
        <v>1</v>
      </c>
      <c r="G113" s="2" t="s">
        <v>5169</v>
      </c>
      <c r="H113" s="2" t="s">
        <v>5171</v>
      </c>
      <c r="I113" s="2">
        <v>4</v>
      </c>
      <c r="L113" s="2">
        <v>5</v>
      </c>
      <c r="M113" s="2" t="s">
        <v>5643</v>
      </c>
      <c r="N113" s="2" t="s">
        <v>5644</v>
      </c>
      <c r="S113" s="2" t="s">
        <v>59</v>
      </c>
      <c r="T113" s="2" t="s">
        <v>2943</v>
      </c>
      <c r="U113" s="2" t="s">
        <v>229</v>
      </c>
      <c r="V113" s="2" t="s">
        <v>2966</v>
      </c>
      <c r="Y113" s="2" t="s">
        <v>364</v>
      </c>
      <c r="Z113" s="2" t="s">
        <v>5273</v>
      </c>
      <c r="AC113" s="2">
        <v>35</v>
      </c>
      <c r="AD113" s="2" t="s">
        <v>70</v>
      </c>
      <c r="AE113" s="2" t="s">
        <v>3808</v>
      </c>
    </row>
    <row r="114" spans="1:72" ht="13.5" customHeight="1">
      <c r="A114" s="5" t="str">
        <f t="shared" ref="A114:A133" si="5">HYPERLINK("http://kyu.snu.ac.kr/sdhj/index.jsp?type=hj/GK14785_00_IH_0001_007.jpg","1861_각현내_007")</f>
        <v>1861_각현내_007</v>
      </c>
      <c r="B114" s="2">
        <v>1861</v>
      </c>
      <c r="C114" s="2" t="s">
        <v>5173</v>
      </c>
      <c r="D114" s="2" t="s">
        <v>5174</v>
      </c>
      <c r="E114" s="2">
        <v>113</v>
      </c>
      <c r="F114" s="2">
        <v>1</v>
      </c>
      <c r="G114" s="2" t="s">
        <v>5169</v>
      </c>
      <c r="H114" s="2" t="s">
        <v>5171</v>
      </c>
      <c r="I114" s="2">
        <v>5</v>
      </c>
      <c r="J114" s="2" t="s">
        <v>365</v>
      </c>
      <c r="K114" s="2" t="s">
        <v>2881</v>
      </c>
      <c r="L114" s="2">
        <v>1</v>
      </c>
      <c r="M114" s="2" t="s">
        <v>5645</v>
      </c>
      <c r="N114" s="2" t="s">
        <v>5646</v>
      </c>
      <c r="T114" s="2" t="s">
        <v>5220</v>
      </c>
      <c r="U114" s="2" t="s">
        <v>229</v>
      </c>
      <c r="V114" s="2" t="s">
        <v>2966</v>
      </c>
      <c r="W114" s="2" t="s">
        <v>87</v>
      </c>
      <c r="X114" s="2" t="s">
        <v>2988</v>
      </c>
      <c r="Y114" s="2" t="s">
        <v>366</v>
      </c>
      <c r="Z114" s="2" t="s">
        <v>3110</v>
      </c>
      <c r="AC114" s="2">
        <v>38</v>
      </c>
      <c r="AD114" s="2" t="s">
        <v>278</v>
      </c>
      <c r="AE114" s="2" t="s">
        <v>3839</v>
      </c>
      <c r="AJ114" s="2" t="s">
        <v>17</v>
      </c>
      <c r="AK114" s="2" t="s">
        <v>3864</v>
      </c>
      <c r="AL114" s="2" t="s">
        <v>89</v>
      </c>
      <c r="AM114" s="2" t="s">
        <v>3870</v>
      </c>
      <c r="AT114" s="2" t="s">
        <v>229</v>
      </c>
      <c r="AU114" s="2" t="s">
        <v>2966</v>
      </c>
      <c r="AV114" s="2" t="s">
        <v>367</v>
      </c>
      <c r="AW114" s="2" t="s">
        <v>3968</v>
      </c>
      <c r="BG114" s="2" t="s">
        <v>229</v>
      </c>
      <c r="BH114" s="2" t="s">
        <v>2966</v>
      </c>
      <c r="BI114" s="2" t="s">
        <v>182</v>
      </c>
      <c r="BJ114" s="2" t="s">
        <v>4311</v>
      </c>
      <c r="BK114" s="2" t="s">
        <v>229</v>
      </c>
      <c r="BL114" s="2" t="s">
        <v>2966</v>
      </c>
      <c r="BM114" s="2" t="s">
        <v>368</v>
      </c>
      <c r="BN114" s="2" t="s">
        <v>3650</v>
      </c>
      <c r="BO114" s="2" t="s">
        <v>246</v>
      </c>
      <c r="BP114" s="2" t="s">
        <v>2975</v>
      </c>
      <c r="BQ114" s="2" t="s">
        <v>369</v>
      </c>
      <c r="BR114" s="2" t="s">
        <v>5562</v>
      </c>
      <c r="BS114" s="2" t="s">
        <v>370</v>
      </c>
      <c r="BT114" s="2" t="s">
        <v>3909</v>
      </c>
    </row>
    <row r="115" spans="1:72" ht="13.5" customHeight="1">
      <c r="A115" s="5" t="str">
        <f t="shared" si="5"/>
        <v>1861_각현내_007</v>
      </c>
      <c r="B115" s="2">
        <v>1861</v>
      </c>
      <c r="C115" s="2" t="s">
        <v>5173</v>
      </c>
      <c r="D115" s="2" t="s">
        <v>5174</v>
      </c>
      <c r="E115" s="2">
        <v>114</v>
      </c>
      <c r="F115" s="2">
        <v>1</v>
      </c>
      <c r="G115" s="2" t="s">
        <v>5169</v>
      </c>
      <c r="H115" s="2" t="s">
        <v>5171</v>
      </c>
      <c r="I115" s="2">
        <v>5</v>
      </c>
      <c r="L115" s="2">
        <v>2</v>
      </c>
      <c r="M115" s="2" t="s">
        <v>5647</v>
      </c>
      <c r="N115" s="2" t="s">
        <v>5648</v>
      </c>
      <c r="T115" s="2" t="s">
        <v>5220</v>
      </c>
      <c r="U115" s="2" t="s">
        <v>55</v>
      </c>
      <c r="V115" s="2" t="s">
        <v>2962</v>
      </c>
      <c r="W115" s="2" t="s">
        <v>87</v>
      </c>
      <c r="X115" s="2" t="s">
        <v>2988</v>
      </c>
      <c r="Y115" s="2" t="s">
        <v>248</v>
      </c>
      <c r="Z115" s="2" t="s">
        <v>3111</v>
      </c>
      <c r="AC115" s="2">
        <v>43</v>
      </c>
      <c r="AD115" s="2" t="s">
        <v>331</v>
      </c>
      <c r="AE115" s="2" t="s">
        <v>3844</v>
      </c>
      <c r="AJ115" s="2" t="s">
        <v>17</v>
      </c>
      <c r="AK115" s="2" t="s">
        <v>3864</v>
      </c>
      <c r="AL115" s="2" t="s">
        <v>89</v>
      </c>
      <c r="AM115" s="2" t="s">
        <v>3870</v>
      </c>
      <c r="AT115" s="2" t="s">
        <v>40</v>
      </c>
      <c r="AU115" s="2" t="s">
        <v>3927</v>
      </c>
      <c r="AV115" s="2" t="s">
        <v>371</v>
      </c>
      <c r="AW115" s="2" t="s">
        <v>5281</v>
      </c>
      <c r="BG115" s="2" t="s">
        <v>40</v>
      </c>
      <c r="BH115" s="2" t="s">
        <v>3927</v>
      </c>
      <c r="BI115" s="2" t="s">
        <v>372</v>
      </c>
      <c r="BJ115" s="2" t="s">
        <v>5344</v>
      </c>
      <c r="BK115" s="2" t="s">
        <v>40</v>
      </c>
      <c r="BL115" s="2" t="s">
        <v>3927</v>
      </c>
      <c r="BM115" s="2" t="s">
        <v>373</v>
      </c>
      <c r="BN115" s="2" t="s">
        <v>5380</v>
      </c>
      <c r="BO115" s="2" t="s">
        <v>40</v>
      </c>
      <c r="BP115" s="2" t="s">
        <v>3927</v>
      </c>
      <c r="BQ115" s="2" t="s">
        <v>5578</v>
      </c>
      <c r="BR115" s="2" t="s">
        <v>5597</v>
      </c>
      <c r="BS115" s="2" t="s">
        <v>152</v>
      </c>
      <c r="BT115" s="2" t="s">
        <v>3880</v>
      </c>
    </row>
    <row r="116" spans="1:72" ht="13.5" customHeight="1">
      <c r="A116" s="5" t="str">
        <f t="shared" si="5"/>
        <v>1861_각현내_007</v>
      </c>
      <c r="B116" s="2">
        <v>1861</v>
      </c>
      <c r="C116" s="2" t="s">
        <v>5173</v>
      </c>
      <c r="D116" s="2" t="s">
        <v>5174</v>
      </c>
      <c r="E116" s="2">
        <v>115</v>
      </c>
      <c r="F116" s="2">
        <v>1</v>
      </c>
      <c r="G116" s="2" t="s">
        <v>5169</v>
      </c>
      <c r="H116" s="2" t="s">
        <v>5171</v>
      </c>
      <c r="I116" s="2">
        <v>5</v>
      </c>
      <c r="L116" s="2">
        <v>2</v>
      </c>
      <c r="M116" s="2" t="s">
        <v>5647</v>
      </c>
      <c r="N116" s="2" t="s">
        <v>5648</v>
      </c>
      <c r="S116" s="2" t="s">
        <v>51</v>
      </c>
      <c r="T116" s="2" t="s">
        <v>2942</v>
      </c>
      <c r="W116" s="2" t="s">
        <v>47</v>
      </c>
      <c r="X116" s="2" t="s">
        <v>5196</v>
      </c>
      <c r="Y116" s="2" t="s">
        <v>48</v>
      </c>
      <c r="Z116" s="2" t="s">
        <v>3034</v>
      </c>
      <c r="AC116" s="2">
        <v>41</v>
      </c>
      <c r="AD116" s="2" t="s">
        <v>374</v>
      </c>
      <c r="AE116" s="2" t="s">
        <v>3848</v>
      </c>
      <c r="AJ116" s="2" t="s">
        <v>17</v>
      </c>
      <c r="AK116" s="2" t="s">
        <v>3864</v>
      </c>
      <c r="AL116" s="2" t="s">
        <v>375</v>
      </c>
      <c r="AM116" s="2" t="s">
        <v>3887</v>
      </c>
      <c r="AT116" s="2" t="s">
        <v>40</v>
      </c>
      <c r="AU116" s="2" t="s">
        <v>3927</v>
      </c>
      <c r="AV116" s="2" t="s">
        <v>376</v>
      </c>
      <c r="AW116" s="2" t="s">
        <v>3969</v>
      </c>
      <c r="BG116" s="2" t="s">
        <v>40</v>
      </c>
      <c r="BH116" s="2" t="s">
        <v>3927</v>
      </c>
      <c r="BI116" s="2" t="s">
        <v>377</v>
      </c>
      <c r="BJ116" s="2" t="s">
        <v>4329</v>
      </c>
      <c r="BK116" s="2" t="s">
        <v>40</v>
      </c>
      <c r="BL116" s="2" t="s">
        <v>3927</v>
      </c>
      <c r="BM116" s="2" t="s">
        <v>378</v>
      </c>
      <c r="BN116" s="2" t="s">
        <v>4638</v>
      </c>
      <c r="BO116" s="2" t="s">
        <v>40</v>
      </c>
      <c r="BP116" s="2" t="s">
        <v>3927</v>
      </c>
      <c r="BQ116" s="2" t="s">
        <v>379</v>
      </c>
      <c r="BR116" s="2" t="s">
        <v>4887</v>
      </c>
      <c r="BS116" s="2" t="s">
        <v>94</v>
      </c>
      <c r="BT116" s="2" t="s">
        <v>5274</v>
      </c>
    </row>
    <row r="117" spans="1:72" ht="13.5" customHeight="1">
      <c r="A117" s="5" t="str">
        <f t="shared" si="5"/>
        <v>1861_각현내_007</v>
      </c>
      <c r="B117" s="2">
        <v>1861</v>
      </c>
      <c r="C117" s="2" t="s">
        <v>5173</v>
      </c>
      <c r="D117" s="2" t="s">
        <v>5174</v>
      </c>
      <c r="E117" s="2">
        <v>116</v>
      </c>
      <c r="F117" s="2">
        <v>1</v>
      </c>
      <c r="G117" s="2" t="s">
        <v>5169</v>
      </c>
      <c r="H117" s="2" t="s">
        <v>5171</v>
      </c>
      <c r="I117" s="2">
        <v>5</v>
      </c>
      <c r="L117" s="2">
        <v>2</v>
      </c>
      <c r="M117" s="2" t="s">
        <v>5647</v>
      </c>
      <c r="N117" s="2" t="s">
        <v>5648</v>
      </c>
      <c r="S117" s="2" t="s">
        <v>109</v>
      </c>
      <c r="T117" s="2" t="s">
        <v>2945</v>
      </c>
      <c r="Y117" s="2" t="s">
        <v>380</v>
      </c>
      <c r="Z117" s="2" t="s">
        <v>3112</v>
      </c>
      <c r="AC117" s="2">
        <v>20</v>
      </c>
      <c r="AD117" s="2" t="s">
        <v>114</v>
      </c>
      <c r="AE117" s="2" t="s">
        <v>3820</v>
      </c>
    </row>
    <row r="118" spans="1:72" ht="13.5" customHeight="1">
      <c r="A118" s="5" t="str">
        <f t="shared" si="5"/>
        <v>1861_각현내_007</v>
      </c>
      <c r="B118" s="2">
        <v>1861</v>
      </c>
      <c r="C118" s="2" t="s">
        <v>5173</v>
      </c>
      <c r="D118" s="2" t="s">
        <v>5174</v>
      </c>
      <c r="E118" s="2">
        <v>117</v>
      </c>
      <c r="F118" s="2">
        <v>1</v>
      </c>
      <c r="G118" s="2" t="s">
        <v>5169</v>
      </c>
      <c r="H118" s="2" t="s">
        <v>5171</v>
      </c>
      <c r="I118" s="2">
        <v>5</v>
      </c>
      <c r="L118" s="2">
        <v>2</v>
      </c>
      <c r="M118" s="2" t="s">
        <v>5647</v>
      </c>
      <c r="N118" s="2" t="s">
        <v>5648</v>
      </c>
      <c r="T118" s="2" t="s">
        <v>5221</v>
      </c>
      <c r="U118" s="2" t="s">
        <v>63</v>
      </c>
      <c r="V118" s="2" t="s">
        <v>2960</v>
      </c>
      <c r="Y118" s="2" t="s">
        <v>381</v>
      </c>
      <c r="Z118" s="2" t="s">
        <v>3113</v>
      </c>
      <c r="AC118" s="2">
        <v>79</v>
      </c>
      <c r="AD118" s="2" t="s">
        <v>125</v>
      </c>
      <c r="AE118" s="2" t="s">
        <v>3825</v>
      </c>
    </row>
    <row r="119" spans="1:72" ht="13.5" customHeight="1">
      <c r="A119" s="5" t="str">
        <f t="shared" si="5"/>
        <v>1861_각현내_007</v>
      </c>
      <c r="B119" s="2">
        <v>1861</v>
      </c>
      <c r="C119" s="2" t="s">
        <v>5173</v>
      </c>
      <c r="D119" s="2" t="s">
        <v>5174</v>
      </c>
      <c r="E119" s="2">
        <v>118</v>
      </c>
      <c r="F119" s="2">
        <v>1</v>
      </c>
      <c r="G119" s="2" t="s">
        <v>5169</v>
      </c>
      <c r="H119" s="2" t="s">
        <v>5171</v>
      </c>
      <c r="I119" s="2">
        <v>5</v>
      </c>
      <c r="L119" s="2">
        <v>3</v>
      </c>
      <c r="M119" s="2" t="s">
        <v>5649</v>
      </c>
      <c r="N119" s="2" t="s">
        <v>5650</v>
      </c>
      <c r="T119" s="2" t="s">
        <v>5220</v>
      </c>
      <c r="U119" s="2" t="s">
        <v>55</v>
      </c>
      <c r="V119" s="2" t="s">
        <v>2962</v>
      </c>
      <c r="W119" s="2" t="s">
        <v>135</v>
      </c>
      <c r="X119" s="2" t="s">
        <v>2990</v>
      </c>
      <c r="Y119" s="2" t="s">
        <v>382</v>
      </c>
      <c r="Z119" s="2" t="s">
        <v>3114</v>
      </c>
      <c r="AC119" s="2">
        <v>35</v>
      </c>
      <c r="AD119" s="2" t="s">
        <v>70</v>
      </c>
      <c r="AE119" s="2" t="s">
        <v>3808</v>
      </c>
      <c r="AJ119" s="2" t="s">
        <v>17</v>
      </c>
      <c r="AK119" s="2" t="s">
        <v>3864</v>
      </c>
      <c r="AL119" s="2" t="s">
        <v>39</v>
      </c>
      <c r="AM119" s="2" t="s">
        <v>3867</v>
      </c>
      <c r="AT119" s="2" t="s">
        <v>40</v>
      </c>
      <c r="AU119" s="2" t="s">
        <v>3927</v>
      </c>
      <c r="AV119" s="2" t="s">
        <v>383</v>
      </c>
      <c r="AW119" s="2" t="s">
        <v>3970</v>
      </c>
      <c r="BG119" s="2" t="s">
        <v>40</v>
      </c>
      <c r="BH119" s="2" t="s">
        <v>3927</v>
      </c>
      <c r="BI119" s="2" t="s">
        <v>384</v>
      </c>
      <c r="BJ119" s="2" t="s">
        <v>5369</v>
      </c>
      <c r="BK119" s="2" t="s">
        <v>40</v>
      </c>
      <c r="BL119" s="2" t="s">
        <v>3927</v>
      </c>
      <c r="BM119" s="2" t="s">
        <v>385</v>
      </c>
      <c r="BN119" s="2" t="s">
        <v>4639</v>
      </c>
      <c r="BO119" s="2" t="s">
        <v>40</v>
      </c>
      <c r="BP119" s="2" t="s">
        <v>3927</v>
      </c>
      <c r="BQ119" s="2" t="s">
        <v>386</v>
      </c>
      <c r="BR119" s="2" t="s">
        <v>4888</v>
      </c>
      <c r="BS119" s="2" t="s">
        <v>245</v>
      </c>
      <c r="BT119" s="2" t="s">
        <v>3881</v>
      </c>
    </row>
    <row r="120" spans="1:72" ht="13.5" customHeight="1">
      <c r="A120" s="5" t="str">
        <f t="shared" si="5"/>
        <v>1861_각현내_007</v>
      </c>
      <c r="B120" s="2">
        <v>1861</v>
      </c>
      <c r="C120" s="2" t="s">
        <v>5173</v>
      </c>
      <c r="D120" s="2" t="s">
        <v>5174</v>
      </c>
      <c r="E120" s="2">
        <v>119</v>
      </c>
      <c r="F120" s="2">
        <v>1</v>
      </c>
      <c r="G120" s="2" t="s">
        <v>5169</v>
      </c>
      <c r="H120" s="2" t="s">
        <v>5171</v>
      </c>
      <c r="I120" s="2">
        <v>5</v>
      </c>
      <c r="L120" s="2">
        <v>3</v>
      </c>
      <c r="M120" s="2" t="s">
        <v>5649</v>
      </c>
      <c r="N120" s="2" t="s">
        <v>5650</v>
      </c>
      <c r="S120" s="2" t="s">
        <v>46</v>
      </c>
      <c r="T120" s="2" t="s">
        <v>2941</v>
      </c>
      <c r="W120" s="2" t="s">
        <v>242</v>
      </c>
      <c r="X120" s="2" t="s">
        <v>2996</v>
      </c>
      <c r="Y120" s="2" t="s">
        <v>48</v>
      </c>
      <c r="Z120" s="2" t="s">
        <v>3034</v>
      </c>
      <c r="AC120" s="2">
        <v>61</v>
      </c>
      <c r="AD120" s="2" t="s">
        <v>68</v>
      </c>
      <c r="AE120" s="2" t="s">
        <v>3125</v>
      </c>
    </row>
    <row r="121" spans="1:72" ht="13.5" customHeight="1">
      <c r="A121" s="5" t="str">
        <f t="shared" si="5"/>
        <v>1861_각현내_007</v>
      </c>
      <c r="B121" s="2">
        <v>1861</v>
      </c>
      <c r="C121" s="2" t="s">
        <v>5173</v>
      </c>
      <c r="D121" s="2" t="s">
        <v>5174</v>
      </c>
      <c r="E121" s="2">
        <v>120</v>
      </c>
      <c r="F121" s="2">
        <v>1</v>
      </c>
      <c r="G121" s="2" t="s">
        <v>5169</v>
      </c>
      <c r="H121" s="2" t="s">
        <v>5171</v>
      </c>
      <c r="I121" s="2">
        <v>5</v>
      </c>
      <c r="L121" s="2">
        <v>3</v>
      </c>
      <c r="M121" s="2" t="s">
        <v>5649</v>
      </c>
      <c r="N121" s="2" t="s">
        <v>5650</v>
      </c>
      <c r="S121" s="2" t="s">
        <v>51</v>
      </c>
      <c r="T121" s="2" t="s">
        <v>2942</v>
      </c>
      <c r="W121" s="2" t="s">
        <v>87</v>
      </c>
      <c r="X121" s="2" t="s">
        <v>2988</v>
      </c>
      <c r="Y121" s="2" t="s">
        <v>48</v>
      </c>
      <c r="Z121" s="2" t="s">
        <v>3034</v>
      </c>
      <c r="AC121" s="2">
        <v>26</v>
      </c>
      <c r="AD121" s="2" t="s">
        <v>53</v>
      </c>
      <c r="AE121" s="2" t="s">
        <v>3805</v>
      </c>
      <c r="AJ121" s="2" t="s">
        <v>17</v>
      </c>
      <c r="AK121" s="2" t="s">
        <v>3864</v>
      </c>
      <c r="AL121" s="2" t="s">
        <v>89</v>
      </c>
      <c r="AM121" s="2" t="s">
        <v>3870</v>
      </c>
      <c r="AT121" s="2" t="s">
        <v>55</v>
      </c>
      <c r="AU121" s="2" t="s">
        <v>2962</v>
      </c>
      <c r="AV121" s="2" t="s">
        <v>387</v>
      </c>
      <c r="AW121" s="2" t="s">
        <v>3971</v>
      </c>
      <c r="BG121" s="2" t="s">
        <v>40</v>
      </c>
      <c r="BH121" s="2" t="s">
        <v>3927</v>
      </c>
      <c r="BI121" s="2" t="s">
        <v>388</v>
      </c>
      <c r="BJ121" s="2" t="s">
        <v>4330</v>
      </c>
      <c r="BK121" s="2" t="s">
        <v>40</v>
      </c>
      <c r="BL121" s="2" t="s">
        <v>3927</v>
      </c>
      <c r="BM121" s="2" t="s">
        <v>389</v>
      </c>
      <c r="BN121" s="2" t="s">
        <v>4635</v>
      </c>
      <c r="BO121" s="2" t="s">
        <v>40</v>
      </c>
      <c r="BP121" s="2" t="s">
        <v>3927</v>
      </c>
      <c r="BQ121" s="2" t="s">
        <v>390</v>
      </c>
      <c r="BR121" s="2" t="s">
        <v>5572</v>
      </c>
      <c r="BS121" s="2" t="s">
        <v>391</v>
      </c>
      <c r="BT121" s="2" t="s">
        <v>5144</v>
      </c>
    </row>
    <row r="122" spans="1:72" ht="13.5" customHeight="1">
      <c r="A122" s="5" t="str">
        <f t="shared" si="5"/>
        <v>1861_각현내_007</v>
      </c>
      <c r="B122" s="2">
        <v>1861</v>
      </c>
      <c r="C122" s="2" t="s">
        <v>5173</v>
      </c>
      <c r="D122" s="2" t="s">
        <v>5174</v>
      </c>
      <c r="E122" s="2">
        <v>121</v>
      </c>
      <c r="F122" s="2">
        <v>1</v>
      </c>
      <c r="G122" s="2" t="s">
        <v>5169</v>
      </c>
      <c r="H122" s="2" t="s">
        <v>5171</v>
      </c>
      <c r="I122" s="2">
        <v>5</v>
      </c>
      <c r="L122" s="2">
        <v>3</v>
      </c>
      <c r="M122" s="2" t="s">
        <v>5649</v>
      </c>
      <c r="N122" s="2" t="s">
        <v>5650</v>
      </c>
      <c r="T122" s="2" t="s">
        <v>5221</v>
      </c>
      <c r="U122" s="2" t="s">
        <v>63</v>
      </c>
      <c r="V122" s="2" t="s">
        <v>2960</v>
      </c>
      <c r="Y122" s="2" t="s">
        <v>392</v>
      </c>
      <c r="Z122" s="2" t="s">
        <v>3115</v>
      </c>
      <c r="AC122" s="2">
        <v>55</v>
      </c>
      <c r="AD122" s="2" t="s">
        <v>231</v>
      </c>
      <c r="AE122" s="2" t="s">
        <v>3836</v>
      </c>
    </row>
    <row r="123" spans="1:72" ht="13.5" customHeight="1">
      <c r="A123" s="5" t="str">
        <f t="shared" si="5"/>
        <v>1861_각현내_007</v>
      </c>
      <c r="B123" s="2">
        <v>1861</v>
      </c>
      <c r="C123" s="2" t="s">
        <v>5173</v>
      </c>
      <c r="D123" s="2" t="s">
        <v>5174</v>
      </c>
      <c r="E123" s="2">
        <v>122</v>
      </c>
      <c r="F123" s="2">
        <v>1</v>
      </c>
      <c r="G123" s="2" t="s">
        <v>5169</v>
      </c>
      <c r="H123" s="2" t="s">
        <v>5171</v>
      </c>
      <c r="I123" s="2">
        <v>5</v>
      </c>
      <c r="L123" s="2">
        <v>3</v>
      </c>
      <c r="M123" s="2" t="s">
        <v>5649</v>
      </c>
      <c r="N123" s="2" t="s">
        <v>5650</v>
      </c>
      <c r="T123" s="2" t="s">
        <v>5221</v>
      </c>
      <c r="U123" s="2" t="s">
        <v>63</v>
      </c>
      <c r="V123" s="2" t="s">
        <v>2960</v>
      </c>
      <c r="Y123" s="2" t="s">
        <v>393</v>
      </c>
      <c r="Z123" s="2" t="s">
        <v>3116</v>
      </c>
      <c r="AC123" s="2">
        <v>53</v>
      </c>
      <c r="AD123" s="2" t="s">
        <v>225</v>
      </c>
      <c r="AE123" s="2" t="s">
        <v>3835</v>
      </c>
    </row>
    <row r="124" spans="1:72" ht="13.5" customHeight="1">
      <c r="A124" s="5" t="str">
        <f t="shared" si="5"/>
        <v>1861_각현내_007</v>
      </c>
      <c r="B124" s="2">
        <v>1861</v>
      </c>
      <c r="C124" s="2" t="s">
        <v>5173</v>
      </c>
      <c r="D124" s="2" t="s">
        <v>5174</v>
      </c>
      <c r="E124" s="2">
        <v>123</v>
      </c>
      <c r="F124" s="2">
        <v>1</v>
      </c>
      <c r="G124" s="2" t="s">
        <v>5169</v>
      </c>
      <c r="H124" s="2" t="s">
        <v>5171</v>
      </c>
      <c r="I124" s="2">
        <v>5</v>
      </c>
      <c r="L124" s="2">
        <v>3</v>
      </c>
      <c r="M124" s="2" t="s">
        <v>5649</v>
      </c>
      <c r="N124" s="2" t="s">
        <v>5650</v>
      </c>
      <c r="T124" s="2" t="s">
        <v>5221</v>
      </c>
      <c r="U124" s="2" t="s">
        <v>66</v>
      </c>
      <c r="V124" s="2" t="s">
        <v>2961</v>
      </c>
      <c r="Y124" s="2" t="s">
        <v>394</v>
      </c>
      <c r="Z124" s="2" t="s">
        <v>3117</v>
      </c>
      <c r="AC124" s="2">
        <v>65</v>
      </c>
    </row>
    <row r="125" spans="1:72" ht="13.5" customHeight="1">
      <c r="A125" s="5" t="str">
        <f t="shared" si="5"/>
        <v>1861_각현내_007</v>
      </c>
      <c r="B125" s="2">
        <v>1861</v>
      </c>
      <c r="C125" s="2" t="s">
        <v>5173</v>
      </c>
      <c r="D125" s="2" t="s">
        <v>5174</v>
      </c>
      <c r="E125" s="2">
        <v>124</v>
      </c>
      <c r="F125" s="2">
        <v>1</v>
      </c>
      <c r="G125" s="2" t="s">
        <v>5169</v>
      </c>
      <c r="H125" s="2" t="s">
        <v>5171</v>
      </c>
      <c r="I125" s="2">
        <v>5</v>
      </c>
      <c r="L125" s="2">
        <v>3</v>
      </c>
      <c r="M125" s="2" t="s">
        <v>5649</v>
      </c>
      <c r="N125" s="2" t="s">
        <v>5650</v>
      </c>
      <c r="T125" s="2" t="s">
        <v>5221</v>
      </c>
      <c r="U125" s="2" t="s">
        <v>63</v>
      </c>
      <c r="V125" s="2" t="s">
        <v>2960</v>
      </c>
      <c r="Y125" s="2" t="s">
        <v>395</v>
      </c>
      <c r="Z125" s="2" t="s">
        <v>3118</v>
      </c>
      <c r="AC125" s="2">
        <v>27</v>
      </c>
      <c r="AD125" s="2" t="s">
        <v>79</v>
      </c>
      <c r="AE125" s="2" t="s">
        <v>3812</v>
      </c>
    </row>
    <row r="126" spans="1:72" ht="13.5" customHeight="1">
      <c r="A126" s="5" t="str">
        <f t="shared" si="5"/>
        <v>1861_각현내_007</v>
      </c>
      <c r="B126" s="2">
        <v>1861</v>
      </c>
      <c r="C126" s="2" t="s">
        <v>5173</v>
      </c>
      <c r="D126" s="2" t="s">
        <v>5174</v>
      </c>
      <c r="E126" s="2">
        <v>125</v>
      </c>
      <c r="F126" s="2">
        <v>1</v>
      </c>
      <c r="G126" s="2" t="s">
        <v>5169</v>
      </c>
      <c r="H126" s="2" t="s">
        <v>5171</v>
      </c>
      <c r="I126" s="2">
        <v>5</v>
      </c>
      <c r="L126" s="2">
        <v>4</v>
      </c>
      <c r="M126" s="2" t="s">
        <v>5651</v>
      </c>
      <c r="N126" s="2" t="s">
        <v>5652</v>
      </c>
      <c r="T126" s="2" t="s">
        <v>5220</v>
      </c>
      <c r="U126" s="2" t="s">
        <v>55</v>
      </c>
      <c r="V126" s="2" t="s">
        <v>2962</v>
      </c>
      <c r="W126" s="2" t="s">
        <v>163</v>
      </c>
      <c r="X126" s="2" t="s">
        <v>2992</v>
      </c>
      <c r="Y126" s="2" t="s">
        <v>396</v>
      </c>
      <c r="Z126" s="2" t="s">
        <v>3119</v>
      </c>
      <c r="AC126" s="2">
        <v>43</v>
      </c>
      <c r="AD126" s="2" t="s">
        <v>331</v>
      </c>
      <c r="AE126" s="2" t="s">
        <v>3844</v>
      </c>
      <c r="AJ126" s="2" t="s">
        <v>17</v>
      </c>
      <c r="AK126" s="2" t="s">
        <v>3864</v>
      </c>
      <c r="AL126" s="2" t="s">
        <v>164</v>
      </c>
      <c r="AM126" s="2" t="s">
        <v>3876</v>
      </c>
      <c r="AT126" s="2" t="s">
        <v>40</v>
      </c>
      <c r="AU126" s="2" t="s">
        <v>3927</v>
      </c>
      <c r="AV126" s="2" t="s">
        <v>397</v>
      </c>
      <c r="AW126" s="2" t="s">
        <v>3972</v>
      </c>
      <c r="BG126" s="2" t="s">
        <v>40</v>
      </c>
      <c r="BH126" s="2" t="s">
        <v>3927</v>
      </c>
      <c r="BI126" s="2" t="s">
        <v>398</v>
      </c>
      <c r="BJ126" s="2" t="s">
        <v>4331</v>
      </c>
      <c r="BK126" s="2" t="s">
        <v>40</v>
      </c>
      <c r="BL126" s="2" t="s">
        <v>3927</v>
      </c>
      <c r="BM126" s="2" t="s">
        <v>399</v>
      </c>
      <c r="BN126" s="2" t="s">
        <v>4640</v>
      </c>
      <c r="BO126" s="2" t="s">
        <v>40</v>
      </c>
      <c r="BP126" s="2" t="s">
        <v>3927</v>
      </c>
      <c r="BQ126" s="2" t="s">
        <v>400</v>
      </c>
      <c r="BR126" s="2" t="s">
        <v>5546</v>
      </c>
      <c r="BS126" s="2" t="s">
        <v>152</v>
      </c>
      <c r="BT126" s="2" t="s">
        <v>3880</v>
      </c>
    </row>
    <row r="127" spans="1:72" ht="13.5" customHeight="1">
      <c r="A127" s="5" t="str">
        <f t="shared" si="5"/>
        <v>1861_각현내_007</v>
      </c>
      <c r="B127" s="2">
        <v>1861</v>
      </c>
      <c r="C127" s="2" t="s">
        <v>5173</v>
      </c>
      <c r="D127" s="2" t="s">
        <v>5174</v>
      </c>
      <c r="E127" s="2">
        <v>126</v>
      </c>
      <c r="F127" s="2">
        <v>1</v>
      </c>
      <c r="G127" s="2" t="s">
        <v>5169</v>
      </c>
      <c r="H127" s="2" t="s">
        <v>5171</v>
      </c>
      <c r="I127" s="2">
        <v>5</v>
      </c>
      <c r="L127" s="2">
        <v>4</v>
      </c>
      <c r="M127" s="2" t="s">
        <v>5651</v>
      </c>
      <c r="N127" s="2" t="s">
        <v>5652</v>
      </c>
      <c r="S127" s="2" t="s">
        <v>51</v>
      </c>
      <c r="T127" s="2" t="s">
        <v>2942</v>
      </c>
      <c r="W127" s="2" t="s">
        <v>135</v>
      </c>
      <c r="X127" s="2" t="s">
        <v>2990</v>
      </c>
      <c r="Y127" s="2" t="s">
        <v>48</v>
      </c>
      <c r="Z127" s="2" t="s">
        <v>3034</v>
      </c>
      <c r="AC127" s="2">
        <v>40</v>
      </c>
      <c r="AD127" s="2" t="s">
        <v>146</v>
      </c>
      <c r="AE127" s="2" t="s">
        <v>3828</v>
      </c>
      <c r="AJ127" s="2" t="s">
        <v>50</v>
      </c>
      <c r="AK127" s="2" t="s">
        <v>3865</v>
      </c>
      <c r="AL127" s="2" t="s">
        <v>39</v>
      </c>
      <c r="AM127" s="2" t="s">
        <v>3867</v>
      </c>
      <c r="AT127" s="2" t="s">
        <v>40</v>
      </c>
      <c r="AU127" s="2" t="s">
        <v>3927</v>
      </c>
      <c r="AV127" s="2" t="s">
        <v>401</v>
      </c>
      <c r="AW127" s="2" t="s">
        <v>3973</v>
      </c>
      <c r="BG127" s="2" t="s">
        <v>40</v>
      </c>
      <c r="BH127" s="2" t="s">
        <v>3927</v>
      </c>
      <c r="BI127" s="2" t="s">
        <v>402</v>
      </c>
      <c r="BJ127" s="2" t="s">
        <v>4332</v>
      </c>
      <c r="BK127" s="2" t="s">
        <v>40</v>
      </c>
      <c r="BL127" s="2" t="s">
        <v>3927</v>
      </c>
      <c r="BM127" s="2" t="s">
        <v>403</v>
      </c>
      <c r="BN127" s="2" t="s">
        <v>4641</v>
      </c>
      <c r="BO127" s="2" t="s">
        <v>40</v>
      </c>
      <c r="BP127" s="2" t="s">
        <v>3927</v>
      </c>
      <c r="BQ127" s="2" t="s">
        <v>404</v>
      </c>
      <c r="BR127" s="2" t="s">
        <v>4889</v>
      </c>
      <c r="BS127" s="2" t="s">
        <v>359</v>
      </c>
      <c r="BT127" s="2" t="s">
        <v>3886</v>
      </c>
    </row>
    <row r="128" spans="1:72" ht="13.5" customHeight="1">
      <c r="A128" s="5" t="str">
        <f t="shared" si="5"/>
        <v>1861_각현내_007</v>
      </c>
      <c r="B128" s="2">
        <v>1861</v>
      </c>
      <c r="C128" s="2" t="s">
        <v>5173</v>
      </c>
      <c r="D128" s="2" t="s">
        <v>5174</v>
      </c>
      <c r="E128" s="2">
        <v>127</v>
      </c>
      <c r="F128" s="2">
        <v>1</v>
      </c>
      <c r="G128" s="2" t="s">
        <v>5169</v>
      </c>
      <c r="H128" s="2" t="s">
        <v>5171</v>
      </c>
      <c r="I128" s="2">
        <v>5</v>
      </c>
      <c r="L128" s="2">
        <v>4</v>
      </c>
      <c r="M128" s="2" t="s">
        <v>5651</v>
      </c>
      <c r="N128" s="2" t="s">
        <v>5652</v>
      </c>
      <c r="T128" s="2" t="s">
        <v>5221</v>
      </c>
      <c r="U128" s="2" t="s">
        <v>66</v>
      </c>
      <c r="V128" s="2" t="s">
        <v>2961</v>
      </c>
      <c r="Y128" s="2" t="s">
        <v>405</v>
      </c>
      <c r="Z128" s="2" t="s">
        <v>3120</v>
      </c>
      <c r="AC128" s="2">
        <v>65</v>
      </c>
      <c r="AD128" s="2" t="s">
        <v>312</v>
      </c>
      <c r="AE128" s="2" t="s">
        <v>3842</v>
      </c>
    </row>
    <row r="129" spans="1:72" ht="13.5" customHeight="1">
      <c r="A129" s="5" t="str">
        <f t="shared" si="5"/>
        <v>1861_각현내_007</v>
      </c>
      <c r="B129" s="2">
        <v>1861</v>
      </c>
      <c r="C129" s="2" t="s">
        <v>5173</v>
      </c>
      <c r="D129" s="2" t="s">
        <v>5174</v>
      </c>
      <c r="E129" s="2">
        <v>128</v>
      </c>
      <c r="F129" s="2">
        <v>1</v>
      </c>
      <c r="G129" s="2" t="s">
        <v>5169</v>
      </c>
      <c r="H129" s="2" t="s">
        <v>5171</v>
      </c>
      <c r="I129" s="2">
        <v>5</v>
      </c>
      <c r="L129" s="2">
        <v>5</v>
      </c>
      <c r="M129" s="2" t="s">
        <v>5653</v>
      </c>
      <c r="N129" s="2" t="s">
        <v>5654</v>
      </c>
      <c r="T129" s="2" t="s">
        <v>5220</v>
      </c>
      <c r="U129" s="2" t="s">
        <v>55</v>
      </c>
      <c r="V129" s="2" t="s">
        <v>2962</v>
      </c>
      <c r="W129" s="2" t="s">
        <v>215</v>
      </c>
      <c r="X129" s="2" t="s">
        <v>2995</v>
      </c>
      <c r="Y129" s="2" t="s">
        <v>406</v>
      </c>
      <c r="Z129" s="2" t="s">
        <v>3121</v>
      </c>
      <c r="AC129" s="2">
        <v>53</v>
      </c>
      <c r="AD129" s="2" t="s">
        <v>225</v>
      </c>
      <c r="AE129" s="2" t="s">
        <v>3835</v>
      </c>
      <c r="AJ129" s="2" t="s">
        <v>17</v>
      </c>
      <c r="AK129" s="2" t="s">
        <v>3864</v>
      </c>
      <c r="AL129" s="2" t="s">
        <v>152</v>
      </c>
      <c r="AM129" s="2" t="s">
        <v>3880</v>
      </c>
      <c r="AT129" s="2" t="s">
        <v>40</v>
      </c>
      <c r="AU129" s="2" t="s">
        <v>3927</v>
      </c>
      <c r="AV129" s="2" t="s">
        <v>407</v>
      </c>
      <c r="AW129" s="2" t="s">
        <v>3974</v>
      </c>
      <c r="BG129" s="2" t="s">
        <v>40</v>
      </c>
      <c r="BH129" s="2" t="s">
        <v>3927</v>
      </c>
      <c r="BI129" s="2" t="s">
        <v>2851</v>
      </c>
      <c r="BJ129" s="2" t="s">
        <v>4283</v>
      </c>
      <c r="BK129" s="2" t="s">
        <v>40</v>
      </c>
      <c r="BL129" s="2" t="s">
        <v>3927</v>
      </c>
      <c r="BM129" s="2" t="s">
        <v>408</v>
      </c>
      <c r="BN129" s="2" t="s">
        <v>4642</v>
      </c>
      <c r="BO129" s="2" t="s">
        <v>40</v>
      </c>
      <c r="BP129" s="2" t="s">
        <v>3927</v>
      </c>
      <c r="BQ129" s="2" t="s">
        <v>409</v>
      </c>
      <c r="BR129" s="2" t="s">
        <v>5542</v>
      </c>
      <c r="BS129" s="2" t="s">
        <v>410</v>
      </c>
      <c r="BT129" s="2" t="s">
        <v>5596</v>
      </c>
    </row>
    <row r="130" spans="1:72" ht="13.5" customHeight="1">
      <c r="A130" s="5" t="str">
        <f t="shared" si="5"/>
        <v>1861_각현내_007</v>
      </c>
      <c r="B130" s="2">
        <v>1861</v>
      </c>
      <c r="C130" s="2" t="s">
        <v>5173</v>
      </c>
      <c r="D130" s="2" t="s">
        <v>5174</v>
      </c>
      <c r="E130" s="2">
        <v>129</v>
      </c>
      <c r="F130" s="2">
        <v>1</v>
      </c>
      <c r="G130" s="2" t="s">
        <v>5169</v>
      </c>
      <c r="H130" s="2" t="s">
        <v>5171</v>
      </c>
      <c r="I130" s="2">
        <v>5</v>
      </c>
      <c r="L130" s="2">
        <v>5</v>
      </c>
      <c r="M130" s="2" t="s">
        <v>5653</v>
      </c>
      <c r="N130" s="2" t="s">
        <v>5654</v>
      </c>
      <c r="S130" s="2" t="s">
        <v>51</v>
      </c>
      <c r="T130" s="2" t="s">
        <v>2942</v>
      </c>
      <c r="W130" s="2" t="s">
        <v>411</v>
      </c>
      <c r="X130" s="2" t="s">
        <v>3002</v>
      </c>
      <c r="Y130" s="2" t="s">
        <v>48</v>
      </c>
      <c r="Z130" s="2" t="s">
        <v>3034</v>
      </c>
      <c r="AC130" s="2">
        <v>52</v>
      </c>
      <c r="AJ130" s="2" t="s">
        <v>17</v>
      </c>
      <c r="AK130" s="2" t="s">
        <v>3864</v>
      </c>
      <c r="AL130" s="2" t="s">
        <v>120</v>
      </c>
      <c r="AM130" s="2" t="s">
        <v>3054</v>
      </c>
      <c r="AT130" s="2" t="s">
        <v>40</v>
      </c>
      <c r="AU130" s="2" t="s">
        <v>3927</v>
      </c>
      <c r="AV130" s="2" t="s">
        <v>412</v>
      </c>
      <c r="AW130" s="2" t="s">
        <v>3975</v>
      </c>
      <c r="BG130" s="2" t="s">
        <v>40</v>
      </c>
      <c r="BH130" s="2" t="s">
        <v>3927</v>
      </c>
      <c r="BI130" s="2" t="s">
        <v>260</v>
      </c>
      <c r="BJ130" s="2" t="s">
        <v>4333</v>
      </c>
      <c r="BK130" s="2" t="s">
        <v>40</v>
      </c>
      <c r="BL130" s="2" t="s">
        <v>3927</v>
      </c>
      <c r="BM130" s="2" t="s">
        <v>413</v>
      </c>
      <c r="BN130" s="2" t="s">
        <v>4643</v>
      </c>
      <c r="BO130" s="2" t="s">
        <v>40</v>
      </c>
      <c r="BP130" s="2" t="s">
        <v>3927</v>
      </c>
      <c r="BQ130" s="2" t="s">
        <v>414</v>
      </c>
      <c r="BR130" s="2" t="s">
        <v>5540</v>
      </c>
      <c r="BS130" s="2" t="s">
        <v>415</v>
      </c>
      <c r="BT130" s="2" t="s">
        <v>3898</v>
      </c>
    </row>
    <row r="131" spans="1:72" ht="13.5" customHeight="1">
      <c r="A131" s="5" t="str">
        <f t="shared" si="5"/>
        <v>1861_각현내_007</v>
      </c>
      <c r="B131" s="2">
        <v>1861</v>
      </c>
      <c r="C131" s="2" t="s">
        <v>5173</v>
      </c>
      <c r="D131" s="2" t="s">
        <v>5174</v>
      </c>
      <c r="E131" s="2">
        <v>130</v>
      </c>
      <c r="F131" s="2">
        <v>1</v>
      </c>
      <c r="G131" s="2" t="s">
        <v>5169</v>
      </c>
      <c r="H131" s="2" t="s">
        <v>5171</v>
      </c>
      <c r="I131" s="2">
        <v>5</v>
      </c>
      <c r="L131" s="2">
        <v>5</v>
      </c>
      <c r="M131" s="2" t="s">
        <v>5653</v>
      </c>
      <c r="N131" s="2" t="s">
        <v>5654</v>
      </c>
      <c r="S131" s="2" t="s">
        <v>109</v>
      </c>
      <c r="T131" s="2" t="s">
        <v>2945</v>
      </c>
      <c r="U131" s="2" t="s">
        <v>55</v>
      </c>
      <c r="V131" s="2" t="s">
        <v>2962</v>
      </c>
      <c r="Y131" s="2" t="s">
        <v>416</v>
      </c>
      <c r="Z131" s="2" t="s">
        <v>3122</v>
      </c>
      <c r="AA131" s="2" t="s">
        <v>417</v>
      </c>
      <c r="AB131" s="2" t="s">
        <v>3800</v>
      </c>
      <c r="AC131" s="2">
        <v>20</v>
      </c>
      <c r="AD131" s="2" t="s">
        <v>62</v>
      </c>
      <c r="AE131" s="2" t="s">
        <v>3806</v>
      </c>
    </row>
    <row r="132" spans="1:72" ht="13.5" customHeight="1">
      <c r="A132" s="5" t="str">
        <f t="shared" si="5"/>
        <v>1861_각현내_007</v>
      </c>
      <c r="B132" s="2">
        <v>1861</v>
      </c>
      <c r="C132" s="2" t="s">
        <v>5173</v>
      </c>
      <c r="D132" s="2" t="s">
        <v>5174</v>
      </c>
      <c r="E132" s="2">
        <v>131</v>
      </c>
      <c r="F132" s="2">
        <v>1</v>
      </c>
      <c r="G132" s="2" t="s">
        <v>5169</v>
      </c>
      <c r="H132" s="2" t="s">
        <v>5171</v>
      </c>
      <c r="I132" s="2">
        <v>5</v>
      </c>
      <c r="L132" s="2">
        <v>5</v>
      </c>
      <c r="M132" s="2" t="s">
        <v>5653</v>
      </c>
      <c r="N132" s="2" t="s">
        <v>5654</v>
      </c>
      <c r="S132" s="2" t="s">
        <v>111</v>
      </c>
      <c r="T132" s="2" t="s">
        <v>2946</v>
      </c>
      <c r="W132" s="2" t="s">
        <v>418</v>
      </c>
      <c r="X132" s="2" t="s">
        <v>3003</v>
      </c>
      <c r="Y132" s="2" t="s">
        <v>48</v>
      </c>
      <c r="Z132" s="2" t="s">
        <v>3034</v>
      </c>
      <c r="AC132" s="2">
        <v>23</v>
      </c>
      <c r="AD132" s="2" t="s">
        <v>119</v>
      </c>
      <c r="AE132" s="2" t="s">
        <v>3822</v>
      </c>
    </row>
    <row r="133" spans="1:72" ht="13.5" customHeight="1">
      <c r="A133" s="5" t="str">
        <f t="shared" si="5"/>
        <v>1861_각현내_007</v>
      </c>
      <c r="B133" s="2">
        <v>1861</v>
      </c>
      <c r="C133" s="2" t="s">
        <v>5173</v>
      </c>
      <c r="D133" s="2" t="s">
        <v>5174</v>
      </c>
      <c r="E133" s="2">
        <v>132</v>
      </c>
      <c r="F133" s="2">
        <v>1</v>
      </c>
      <c r="G133" s="2" t="s">
        <v>5169</v>
      </c>
      <c r="H133" s="2" t="s">
        <v>5171</v>
      </c>
      <c r="I133" s="2">
        <v>5</v>
      </c>
      <c r="L133" s="2">
        <v>5</v>
      </c>
      <c r="M133" s="2" t="s">
        <v>5653</v>
      </c>
      <c r="N133" s="2" t="s">
        <v>5654</v>
      </c>
      <c r="T133" s="2" t="s">
        <v>5221</v>
      </c>
      <c r="U133" s="2" t="s">
        <v>66</v>
      </c>
      <c r="V133" s="2" t="s">
        <v>2961</v>
      </c>
      <c r="Y133" s="2" t="s">
        <v>419</v>
      </c>
      <c r="Z133" s="2" t="s">
        <v>3123</v>
      </c>
      <c r="AC133" s="2">
        <v>42</v>
      </c>
      <c r="AD133" s="2" t="s">
        <v>420</v>
      </c>
      <c r="AE133" s="2" t="s">
        <v>3849</v>
      </c>
    </row>
    <row r="134" spans="1:72" ht="13.5" customHeight="1">
      <c r="A134" s="5" t="str">
        <f t="shared" ref="A134:A152" si="6">HYPERLINK("http://kyu.snu.ac.kr/sdhj/index.jsp?type=hj/GK14785_00_IH_0001_008.jpg","1861_각현내_008")</f>
        <v>1861_각현내_008</v>
      </c>
      <c r="B134" s="2">
        <v>1861</v>
      </c>
      <c r="C134" s="2" t="s">
        <v>5173</v>
      </c>
      <c r="D134" s="2" t="s">
        <v>5174</v>
      </c>
      <c r="E134" s="2">
        <v>133</v>
      </c>
      <c r="F134" s="2">
        <v>1</v>
      </c>
      <c r="G134" s="2" t="s">
        <v>5169</v>
      </c>
      <c r="H134" s="2" t="s">
        <v>5171</v>
      </c>
      <c r="I134" s="2">
        <v>6</v>
      </c>
      <c r="J134" s="2" t="s">
        <v>421</v>
      </c>
      <c r="K134" s="2" t="s">
        <v>2882</v>
      </c>
      <c r="L134" s="2">
        <v>1</v>
      </c>
      <c r="M134" s="2" t="s">
        <v>421</v>
      </c>
      <c r="N134" s="2" t="s">
        <v>2882</v>
      </c>
      <c r="O134" s="2" t="s">
        <v>6</v>
      </c>
      <c r="P134" s="2" t="s">
        <v>2927</v>
      </c>
      <c r="T134" s="2" t="s">
        <v>5220</v>
      </c>
      <c r="U134" s="2" t="s">
        <v>422</v>
      </c>
      <c r="V134" s="2" t="s">
        <v>2969</v>
      </c>
      <c r="W134" s="2" t="s">
        <v>154</v>
      </c>
      <c r="X134" s="2" t="s">
        <v>2991</v>
      </c>
      <c r="Y134" s="2" t="s">
        <v>423</v>
      </c>
      <c r="Z134" s="2" t="s">
        <v>3124</v>
      </c>
      <c r="AC134" s="2">
        <v>34</v>
      </c>
      <c r="AD134" s="2" t="s">
        <v>136</v>
      </c>
      <c r="AE134" s="2" t="s">
        <v>3827</v>
      </c>
      <c r="AJ134" s="2" t="s">
        <v>17</v>
      </c>
      <c r="AK134" s="2" t="s">
        <v>3864</v>
      </c>
      <c r="AL134" s="2" t="s">
        <v>157</v>
      </c>
      <c r="AM134" s="2" t="s">
        <v>3875</v>
      </c>
      <c r="AT134" s="2" t="s">
        <v>137</v>
      </c>
      <c r="AU134" s="2" t="s">
        <v>2972</v>
      </c>
      <c r="AV134" s="2" t="s">
        <v>424</v>
      </c>
      <c r="AW134" s="2" t="s">
        <v>3654</v>
      </c>
      <c r="BG134" s="2" t="s">
        <v>137</v>
      </c>
      <c r="BH134" s="2" t="s">
        <v>2972</v>
      </c>
      <c r="BI134" s="2" t="s">
        <v>425</v>
      </c>
      <c r="BJ134" s="2" t="s">
        <v>4334</v>
      </c>
      <c r="BK134" s="2" t="s">
        <v>137</v>
      </c>
      <c r="BL134" s="2" t="s">
        <v>2972</v>
      </c>
      <c r="BM134" s="2" t="s">
        <v>426</v>
      </c>
      <c r="BN134" s="2" t="s">
        <v>4644</v>
      </c>
      <c r="BO134" s="2" t="s">
        <v>137</v>
      </c>
      <c r="BP134" s="2" t="s">
        <v>2972</v>
      </c>
      <c r="BQ134" s="2" t="s">
        <v>427</v>
      </c>
      <c r="BR134" s="2" t="s">
        <v>4890</v>
      </c>
      <c r="BS134" s="2" t="s">
        <v>39</v>
      </c>
      <c r="BT134" s="2" t="s">
        <v>3867</v>
      </c>
    </row>
    <row r="135" spans="1:72" ht="13.5" customHeight="1">
      <c r="A135" s="5" t="str">
        <f t="shared" si="6"/>
        <v>1861_각현내_008</v>
      </c>
      <c r="B135" s="2">
        <v>1861</v>
      </c>
      <c r="C135" s="2" t="s">
        <v>5173</v>
      </c>
      <c r="D135" s="2" t="s">
        <v>5174</v>
      </c>
      <c r="E135" s="2">
        <v>134</v>
      </c>
      <c r="F135" s="2">
        <v>1</v>
      </c>
      <c r="G135" s="2" t="s">
        <v>5169</v>
      </c>
      <c r="H135" s="2" t="s">
        <v>5171</v>
      </c>
      <c r="I135" s="2">
        <v>6</v>
      </c>
      <c r="L135" s="2">
        <v>2</v>
      </c>
      <c r="M135" s="2" t="s">
        <v>5655</v>
      </c>
      <c r="N135" s="2" t="s">
        <v>5656</v>
      </c>
      <c r="T135" s="2" t="s">
        <v>5220</v>
      </c>
      <c r="U135" s="2" t="s">
        <v>126</v>
      </c>
      <c r="V135" s="2" t="s">
        <v>2963</v>
      </c>
      <c r="W135" s="2" t="s">
        <v>127</v>
      </c>
      <c r="X135" s="2" t="s">
        <v>2989</v>
      </c>
      <c r="Y135" s="2" t="s">
        <v>68</v>
      </c>
      <c r="Z135" s="2" t="s">
        <v>3125</v>
      </c>
      <c r="AC135" s="2">
        <v>60</v>
      </c>
      <c r="AD135" s="2" t="s">
        <v>68</v>
      </c>
      <c r="AE135" s="2" t="s">
        <v>3125</v>
      </c>
      <c r="AJ135" s="2" t="s">
        <v>17</v>
      </c>
      <c r="AK135" s="2" t="s">
        <v>3864</v>
      </c>
      <c r="AL135" s="2" t="s">
        <v>130</v>
      </c>
      <c r="AM135" s="2" t="s">
        <v>3873</v>
      </c>
      <c r="AT135" s="2" t="s">
        <v>131</v>
      </c>
      <c r="AU135" s="2" t="s">
        <v>3928</v>
      </c>
      <c r="AV135" s="2" t="s">
        <v>132</v>
      </c>
      <c r="AW135" s="2" t="s">
        <v>3976</v>
      </c>
      <c r="BG135" s="2" t="s">
        <v>131</v>
      </c>
      <c r="BH135" s="2" t="s">
        <v>3928</v>
      </c>
      <c r="BI135" s="2" t="s">
        <v>428</v>
      </c>
      <c r="BJ135" s="2" t="s">
        <v>4335</v>
      </c>
      <c r="BK135" s="2" t="s">
        <v>131</v>
      </c>
      <c r="BL135" s="2" t="s">
        <v>3928</v>
      </c>
      <c r="BM135" s="2" t="s">
        <v>429</v>
      </c>
      <c r="BN135" s="2" t="s">
        <v>4645</v>
      </c>
      <c r="BO135" s="2" t="s">
        <v>131</v>
      </c>
      <c r="BP135" s="2" t="s">
        <v>3928</v>
      </c>
      <c r="BQ135" s="2" t="s">
        <v>430</v>
      </c>
      <c r="BR135" s="2" t="s">
        <v>4891</v>
      </c>
      <c r="BS135" s="2" t="s">
        <v>39</v>
      </c>
      <c r="BT135" s="2" t="s">
        <v>3867</v>
      </c>
    </row>
    <row r="136" spans="1:72" ht="13.5" customHeight="1">
      <c r="A136" s="5" t="str">
        <f t="shared" si="6"/>
        <v>1861_각현내_008</v>
      </c>
      <c r="B136" s="2">
        <v>1861</v>
      </c>
      <c r="C136" s="2" t="s">
        <v>5173</v>
      </c>
      <c r="D136" s="2" t="s">
        <v>5174</v>
      </c>
      <c r="E136" s="2">
        <v>135</v>
      </c>
      <c r="F136" s="2">
        <v>1</v>
      </c>
      <c r="G136" s="2" t="s">
        <v>5169</v>
      </c>
      <c r="H136" s="2" t="s">
        <v>5171</v>
      </c>
      <c r="I136" s="2">
        <v>6</v>
      </c>
      <c r="L136" s="2">
        <v>2</v>
      </c>
      <c r="M136" s="2" t="s">
        <v>5655</v>
      </c>
      <c r="N136" s="2" t="s">
        <v>5656</v>
      </c>
      <c r="S136" s="2" t="s">
        <v>51</v>
      </c>
      <c r="T136" s="2" t="s">
        <v>2942</v>
      </c>
      <c r="W136" s="2" t="s">
        <v>95</v>
      </c>
      <c r="X136" s="2" t="s">
        <v>5192</v>
      </c>
      <c r="Y136" s="2" t="s">
        <v>145</v>
      </c>
      <c r="Z136" s="2" t="s">
        <v>3057</v>
      </c>
      <c r="AC136" s="2">
        <v>63</v>
      </c>
      <c r="AD136" s="2" t="s">
        <v>216</v>
      </c>
      <c r="AE136" s="2" t="s">
        <v>3834</v>
      </c>
      <c r="AJ136" s="2" t="s">
        <v>17</v>
      </c>
      <c r="AK136" s="2" t="s">
        <v>3864</v>
      </c>
      <c r="AL136" s="2" t="s">
        <v>94</v>
      </c>
      <c r="AM136" s="2" t="s">
        <v>5274</v>
      </c>
      <c r="AT136" s="2" t="s">
        <v>131</v>
      </c>
      <c r="AU136" s="2" t="s">
        <v>3928</v>
      </c>
      <c r="AV136" s="2" t="s">
        <v>431</v>
      </c>
      <c r="AW136" s="2" t="s">
        <v>3977</v>
      </c>
      <c r="BG136" s="2" t="s">
        <v>131</v>
      </c>
      <c r="BH136" s="2" t="s">
        <v>3928</v>
      </c>
      <c r="BI136" s="2" t="s">
        <v>432</v>
      </c>
      <c r="BJ136" s="2" t="s">
        <v>4336</v>
      </c>
      <c r="BK136" s="2" t="s">
        <v>131</v>
      </c>
      <c r="BL136" s="2" t="s">
        <v>3928</v>
      </c>
      <c r="BM136" s="2" t="s">
        <v>433</v>
      </c>
      <c r="BN136" s="2" t="s">
        <v>4646</v>
      </c>
      <c r="BO136" s="2" t="s">
        <v>131</v>
      </c>
      <c r="BP136" s="2" t="s">
        <v>3928</v>
      </c>
      <c r="BQ136" s="2" t="s">
        <v>434</v>
      </c>
      <c r="BR136" s="2" t="s">
        <v>5566</v>
      </c>
      <c r="BS136" s="2" t="s">
        <v>152</v>
      </c>
      <c r="BT136" s="2" t="s">
        <v>3880</v>
      </c>
    </row>
    <row r="137" spans="1:72" ht="13.5" customHeight="1">
      <c r="A137" s="5" t="str">
        <f t="shared" si="6"/>
        <v>1861_각현내_008</v>
      </c>
      <c r="B137" s="2">
        <v>1861</v>
      </c>
      <c r="C137" s="2" t="s">
        <v>5173</v>
      </c>
      <c r="D137" s="2" t="s">
        <v>5174</v>
      </c>
      <c r="E137" s="2">
        <v>136</v>
      </c>
      <c r="F137" s="2">
        <v>1</v>
      </c>
      <c r="G137" s="2" t="s">
        <v>5169</v>
      </c>
      <c r="H137" s="2" t="s">
        <v>5171</v>
      </c>
      <c r="I137" s="2">
        <v>6</v>
      </c>
      <c r="L137" s="2">
        <v>3</v>
      </c>
      <c r="M137" s="2" t="s">
        <v>5657</v>
      </c>
      <c r="N137" s="2" t="s">
        <v>5658</v>
      </c>
      <c r="T137" s="2" t="s">
        <v>5220</v>
      </c>
      <c r="U137" s="2" t="s">
        <v>55</v>
      </c>
      <c r="V137" s="2" t="s">
        <v>2962</v>
      </c>
      <c r="W137" s="2" t="s">
        <v>135</v>
      </c>
      <c r="X137" s="2" t="s">
        <v>2990</v>
      </c>
      <c r="Y137" s="2" t="s">
        <v>435</v>
      </c>
      <c r="Z137" s="2" t="s">
        <v>3126</v>
      </c>
      <c r="AC137" s="2">
        <v>44</v>
      </c>
      <c r="AD137" s="2" t="s">
        <v>244</v>
      </c>
      <c r="AE137" s="2" t="s">
        <v>3837</v>
      </c>
      <c r="AJ137" s="2" t="s">
        <v>17</v>
      </c>
      <c r="AK137" s="2" t="s">
        <v>3864</v>
      </c>
      <c r="AL137" s="2" t="s">
        <v>39</v>
      </c>
      <c r="AM137" s="2" t="s">
        <v>3867</v>
      </c>
      <c r="AT137" s="2" t="s">
        <v>40</v>
      </c>
      <c r="AU137" s="2" t="s">
        <v>3927</v>
      </c>
      <c r="AV137" s="2" t="s">
        <v>436</v>
      </c>
      <c r="AW137" s="2" t="s">
        <v>3978</v>
      </c>
      <c r="BG137" s="2" t="s">
        <v>40</v>
      </c>
      <c r="BH137" s="2" t="s">
        <v>3927</v>
      </c>
      <c r="BI137" s="2" t="s">
        <v>437</v>
      </c>
      <c r="BJ137" s="2" t="s">
        <v>5368</v>
      </c>
      <c r="BK137" s="2" t="s">
        <v>40</v>
      </c>
      <c r="BL137" s="2" t="s">
        <v>3927</v>
      </c>
      <c r="BM137" s="2" t="s">
        <v>438</v>
      </c>
      <c r="BN137" s="2" t="s">
        <v>4554</v>
      </c>
      <c r="BO137" s="2" t="s">
        <v>40</v>
      </c>
      <c r="BP137" s="2" t="s">
        <v>3927</v>
      </c>
      <c r="BQ137" s="2" t="s">
        <v>439</v>
      </c>
      <c r="BR137" s="2" t="s">
        <v>4892</v>
      </c>
      <c r="BS137" s="2" t="s">
        <v>440</v>
      </c>
      <c r="BT137" s="2" t="s">
        <v>3872</v>
      </c>
    </row>
    <row r="138" spans="1:72" ht="13.5" customHeight="1">
      <c r="A138" s="5" t="str">
        <f t="shared" si="6"/>
        <v>1861_각현내_008</v>
      </c>
      <c r="B138" s="2">
        <v>1861</v>
      </c>
      <c r="C138" s="2" t="s">
        <v>5173</v>
      </c>
      <c r="D138" s="2" t="s">
        <v>5174</v>
      </c>
      <c r="E138" s="2">
        <v>137</v>
      </c>
      <c r="F138" s="2">
        <v>1</v>
      </c>
      <c r="G138" s="2" t="s">
        <v>5169</v>
      </c>
      <c r="H138" s="2" t="s">
        <v>5171</v>
      </c>
      <c r="I138" s="2">
        <v>6</v>
      </c>
      <c r="L138" s="2">
        <v>3</v>
      </c>
      <c r="M138" s="2" t="s">
        <v>5657</v>
      </c>
      <c r="N138" s="2" t="s">
        <v>5658</v>
      </c>
      <c r="S138" s="2" t="s">
        <v>51</v>
      </c>
      <c r="T138" s="2" t="s">
        <v>2942</v>
      </c>
      <c r="W138" s="2" t="s">
        <v>441</v>
      </c>
      <c r="X138" s="2" t="s">
        <v>3000</v>
      </c>
      <c r="Y138" s="2" t="s">
        <v>48</v>
      </c>
      <c r="Z138" s="2" t="s">
        <v>3034</v>
      </c>
      <c r="AC138" s="2">
        <v>49</v>
      </c>
      <c r="AD138" s="2" t="s">
        <v>442</v>
      </c>
      <c r="AE138" s="2" t="s">
        <v>3850</v>
      </c>
      <c r="AJ138" s="2" t="s">
        <v>50</v>
      </c>
      <c r="AK138" s="2" t="s">
        <v>3865</v>
      </c>
      <c r="AL138" s="2" t="s">
        <v>320</v>
      </c>
      <c r="AM138" s="2" t="s">
        <v>3888</v>
      </c>
      <c r="AT138" s="2" t="s">
        <v>40</v>
      </c>
      <c r="AU138" s="2" t="s">
        <v>3927</v>
      </c>
      <c r="AV138" s="2" t="s">
        <v>443</v>
      </c>
      <c r="AW138" s="2" t="s">
        <v>3979</v>
      </c>
      <c r="BG138" s="2" t="s">
        <v>40</v>
      </c>
      <c r="BH138" s="2" t="s">
        <v>3927</v>
      </c>
      <c r="BI138" s="2" t="s">
        <v>444</v>
      </c>
      <c r="BJ138" s="2" t="s">
        <v>4337</v>
      </c>
      <c r="BK138" s="2" t="s">
        <v>40</v>
      </c>
      <c r="BL138" s="2" t="s">
        <v>3927</v>
      </c>
      <c r="BM138" s="2" t="s">
        <v>445</v>
      </c>
      <c r="BN138" s="2" t="s">
        <v>3212</v>
      </c>
      <c r="BO138" s="2" t="s">
        <v>40</v>
      </c>
      <c r="BP138" s="2" t="s">
        <v>3927</v>
      </c>
      <c r="BQ138" s="2" t="s">
        <v>446</v>
      </c>
      <c r="BR138" s="2" t="s">
        <v>4893</v>
      </c>
      <c r="BS138" s="2" t="s">
        <v>447</v>
      </c>
      <c r="BT138" s="2" t="s">
        <v>6157</v>
      </c>
    </row>
    <row r="139" spans="1:72" ht="13.5" customHeight="1">
      <c r="A139" s="5" t="str">
        <f t="shared" si="6"/>
        <v>1861_각현내_008</v>
      </c>
      <c r="B139" s="2">
        <v>1861</v>
      </c>
      <c r="C139" s="2" t="s">
        <v>5173</v>
      </c>
      <c r="D139" s="2" t="s">
        <v>5174</v>
      </c>
      <c r="E139" s="2">
        <v>138</v>
      </c>
      <c r="F139" s="2">
        <v>1</v>
      </c>
      <c r="G139" s="2" t="s">
        <v>5169</v>
      </c>
      <c r="H139" s="2" t="s">
        <v>5171</v>
      </c>
      <c r="I139" s="2">
        <v>6</v>
      </c>
      <c r="L139" s="2">
        <v>3</v>
      </c>
      <c r="M139" s="2" t="s">
        <v>5657</v>
      </c>
      <c r="N139" s="2" t="s">
        <v>5658</v>
      </c>
      <c r="T139" s="2" t="s">
        <v>5221</v>
      </c>
      <c r="U139" s="2" t="s">
        <v>63</v>
      </c>
      <c r="V139" s="2" t="s">
        <v>2960</v>
      </c>
      <c r="Y139" s="2" t="s">
        <v>448</v>
      </c>
      <c r="Z139" s="2" t="s">
        <v>3127</v>
      </c>
      <c r="AC139" s="2">
        <v>42</v>
      </c>
      <c r="AD139" s="2" t="s">
        <v>420</v>
      </c>
      <c r="AE139" s="2" t="s">
        <v>3849</v>
      </c>
    </row>
    <row r="140" spans="1:72" ht="13.5" customHeight="1">
      <c r="A140" s="5" t="str">
        <f t="shared" si="6"/>
        <v>1861_각현내_008</v>
      </c>
      <c r="B140" s="2">
        <v>1861</v>
      </c>
      <c r="C140" s="2" t="s">
        <v>5173</v>
      </c>
      <c r="D140" s="2" t="s">
        <v>5174</v>
      </c>
      <c r="E140" s="2">
        <v>139</v>
      </c>
      <c r="F140" s="2">
        <v>1</v>
      </c>
      <c r="G140" s="2" t="s">
        <v>5169</v>
      </c>
      <c r="H140" s="2" t="s">
        <v>5171</v>
      </c>
      <c r="I140" s="2">
        <v>6</v>
      </c>
      <c r="L140" s="2">
        <v>3</v>
      </c>
      <c r="M140" s="2" t="s">
        <v>5657</v>
      </c>
      <c r="N140" s="2" t="s">
        <v>5658</v>
      </c>
      <c r="T140" s="2" t="s">
        <v>5221</v>
      </c>
      <c r="U140" s="2" t="s">
        <v>63</v>
      </c>
      <c r="V140" s="2" t="s">
        <v>2960</v>
      </c>
      <c r="Y140" s="2" t="s">
        <v>197</v>
      </c>
      <c r="Z140" s="2" t="s">
        <v>3063</v>
      </c>
      <c r="AC140" s="2">
        <v>36</v>
      </c>
      <c r="AD140" s="2" t="s">
        <v>449</v>
      </c>
      <c r="AE140" s="2" t="s">
        <v>3851</v>
      </c>
    </row>
    <row r="141" spans="1:72" ht="13.5" customHeight="1">
      <c r="A141" s="5" t="str">
        <f t="shared" si="6"/>
        <v>1861_각현내_008</v>
      </c>
      <c r="B141" s="2">
        <v>1861</v>
      </c>
      <c r="C141" s="2" t="s">
        <v>5173</v>
      </c>
      <c r="D141" s="2" t="s">
        <v>5174</v>
      </c>
      <c r="E141" s="2">
        <v>140</v>
      </c>
      <c r="F141" s="2">
        <v>1</v>
      </c>
      <c r="G141" s="2" t="s">
        <v>5169</v>
      </c>
      <c r="H141" s="2" t="s">
        <v>5171</v>
      </c>
      <c r="I141" s="2">
        <v>6</v>
      </c>
      <c r="L141" s="2">
        <v>3</v>
      </c>
      <c r="M141" s="2" t="s">
        <v>5657</v>
      </c>
      <c r="N141" s="2" t="s">
        <v>5658</v>
      </c>
      <c r="T141" s="2" t="s">
        <v>5221</v>
      </c>
      <c r="U141" s="2" t="s">
        <v>66</v>
      </c>
      <c r="V141" s="2" t="s">
        <v>2961</v>
      </c>
      <c r="Y141" s="2" t="s">
        <v>67</v>
      </c>
      <c r="Z141" s="2" t="s">
        <v>3037</v>
      </c>
      <c r="AC141" s="2">
        <v>29</v>
      </c>
      <c r="AD141" s="2" t="s">
        <v>450</v>
      </c>
      <c r="AE141" s="2" t="s">
        <v>3852</v>
      </c>
    </row>
    <row r="142" spans="1:72" ht="13.5" customHeight="1">
      <c r="A142" s="5" t="str">
        <f t="shared" si="6"/>
        <v>1861_각현내_008</v>
      </c>
      <c r="B142" s="2">
        <v>1861</v>
      </c>
      <c r="C142" s="2" t="s">
        <v>5173</v>
      </c>
      <c r="D142" s="2" t="s">
        <v>5174</v>
      </c>
      <c r="E142" s="2">
        <v>141</v>
      </c>
      <c r="F142" s="2">
        <v>1</v>
      </c>
      <c r="G142" s="2" t="s">
        <v>5169</v>
      </c>
      <c r="H142" s="2" t="s">
        <v>5171</v>
      </c>
      <c r="I142" s="2">
        <v>6</v>
      </c>
      <c r="L142" s="2">
        <v>3</v>
      </c>
      <c r="M142" s="2" t="s">
        <v>5657</v>
      </c>
      <c r="N142" s="2" t="s">
        <v>5658</v>
      </c>
      <c r="T142" s="2" t="s">
        <v>5221</v>
      </c>
      <c r="U142" s="2" t="s">
        <v>66</v>
      </c>
      <c r="V142" s="2" t="s">
        <v>2961</v>
      </c>
      <c r="Y142" s="2" t="s">
        <v>451</v>
      </c>
      <c r="Z142" s="2" t="s">
        <v>3128</v>
      </c>
      <c r="AC142" s="2">
        <v>26</v>
      </c>
      <c r="AD142" s="2" t="s">
        <v>53</v>
      </c>
      <c r="AE142" s="2" t="s">
        <v>3805</v>
      </c>
    </row>
    <row r="143" spans="1:72" ht="13.5" customHeight="1">
      <c r="A143" s="5" t="str">
        <f t="shared" si="6"/>
        <v>1861_각현내_008</v>
      </c>
      <c r="B143" s="2">
        <v>1861</v>
      </c>
      <c r="C143" s="2" t="s">
        <v>5173</v>
      </c>
      <c r="D143" s="2" t="s">
        <v>5174</v>
      </c>
      <c r="E143" s="2">
        <v>142</v>
      </c>
      <c r="F143" s="2">
        <v>1</v>
      </c>
      <c r="G143" s="2" t="s">
        <v>5169</v>
      </c>
      <c r="H143" s="2" t="s">
        <v>5171</v>
      </c>
      <c r="I143" s="2">
        <v>6</v>
      </c>
      <c r="L143" s="2">
        <v>3</v>
      </c>
      <c r="M143" s="2" t="s">
        <v>5657</v>
      </c>
      <c r="N143" s="2" t="s">
        <v>5658</v>
      </c>
      <c r="T143" s="2" t="s">
        <v>5221</v>
      </c>
      <c r="U143" s="2" t="s">
        <v>63</v>
      </c>
      <c r="V143" s="2" t="s">
        <v>2960</v>
      </c>
      <c r="Y143" s="2" t="s">
        <v>452</v>
      </c>
      <c r="Z143" s="2" t="s">
        <v>3129</v>
      </c>
      <c r="AC143" s="2">
        <v>20</v>
      </c>
      <c r="AD143" s="2" t="s">
        <v>114</v>
      </c>
      <c r="AE143" s="2" t="s">
        <v>3820</v>
      </c>
    </row>
    <row r="144" spans="1:72" ht="13.5" customHeight="1">
      <c r="A144" s="5" t="str">
        <f t="shared" si="6"/>
        <v>1861_각현내_008</v>
      </c>
      <c r="B144" s="2">
        <v>1861</v>
      </c>
      <c r="C144" s="2" t="s">
        <v>5173</v>
      </c>
      <c r="D144" s="2" t="s">
        <v>5174</v>
      </c>
      <c r="E144" s="2">
        <v>143</v>
      </c>
      <c r="F144" s="2">
        <v>1</v>
      </c>
      <c r="G144" s="2" t="s">
        <v>5169</v>
      </c>
      <c r="H144" s="2" t="s">
        <v>5171</v>
      </c>
      <c r="I144" s="2">
        <v>6</v>
      </c>
      <c r="L144" s="2">
        <v>3</v>
      </c>
      <c r="M144" s="2" t="s">
        <v>5657</v>
      </c>
      <c r="N144" s="2" t="s">
        <v>5658</v>
      </c>
      <c r="T144" s="2" t="s">
        <v>5221</v>
      </c>
      <c r="U144" s="2" t="s">
        <v>63</v>
      </c>
      <c r="V144" s="2" t="s">
        <v>2960</v>
      </c>
      <c r="Y144" s="2" t="s">
        <v>453</v>
      </c>
      <c r="Z144" s="2" t="s">
        <v>3130</v>
      </c>
      <c r="AC144" s="2">
        <v>9</v>
      </c>
      <c r="AD144" s="2" t="s">
        <v>84</v>
      </c>
      <c r="AE144" s="2" t="s">
        <v>3814</v>
      </c>
    </row>
    <row r="145" spans="1:72" ht="13.5" customHeight="1">
      <c r="A145" s="5" t="str">
        <f t="shared" si="6"/>
        <v>1861_각현내_008</v>
      </c>
      <c r="B145" s="2">
        <v>1861</v>
      </c>
      <c r="C145" s="2" t="s">
        <v>5173</v>
      </c>
      <c r="D145" s="2" t="s">
        <v>5174</v>
      </c>
      <c r="E145" s="2">
        <v>144</v>
      </c>
      <c r="F145" s="2">
        <v>1</v>
      </c>
      <c r="G145" s="2" t="s">
        <v>5169</v>
      </c>
      <c r="H145" s="2" t="s">
        <v>5171</v>
      </c>
      <c r="I145" s="2">
        <v>6</v>
      </c>
      <c r="L145" s="2">
        <v>4</v>
      </c>
      <c r="M145" s="2" t="s">
        <v>5659</v>
      </c>
      <c r="N145" s="2" t="s">
        <v>5660</v>
      </c>
      <c r="T145" s="2" t="s">
        <v>5220</v>
      </c>
      <c r="U145" s="2" t="s">
        <v>454</v>
      </c>
      <c r="V145" s="2" t="s">
        <v>2970</v>
      </c>
      <c r="W145" s="2" t="s">
        <v>268</v>
      </c>
      <c r="X145" s="2" t="s">
        <v>2998</v>
      </c>
      <c r="Y145" s="2" t="s">
        <v>455</v>
      </c>
      <c r="Z145" s="2" t="s">
        <v>3131</v>
      </c>
      <c r="AC145" s="2">
        <v>57</v>
      </c>
      <c r="AD145" s="2" t="s">
        <v>200</v>
      </c>
      <c r="AE145" s="2" t="s">
        <v>3832</v>
      </c>
      <c r="AJ145" s="2" t="s">
        <v>17</v>
      </c>
      <c r="AK145" s="2" t="s">
        <v>3864</v>
      </c>
      <c r="AL145" s="2" t="s">
        <v>270</v>
      </c>
      <c r="AM145" s="2" t="s">
        <v>3882</v>
      </c>
      <c r="AT145" s="2" t="s">
        <v>246</v>
      </c>
      <c r="AU145" s="2" t="s">
        <v>2975</v>
      </c>
      <c r="AV145" s="2" t="s">
        <v>456</v>
      </c>
      <c r="AW145" s="2" t="s">
        <v>3980</v>
      </c>
      <c r="BG145" s="2" t="s">
        <v>246</v>
      </c>
      <c r="BH145" s="2" t="s">
        <v>2975</v>
      </c>
      <c r="BI145" s="2" t="s">
        <v>457</v>
      </c>
      <c r="BJ145" s="2" t="s">
        <v>5362</v>
      </c>
      <c r="BK145" s="2" t="s">
        <v>246</v>
      </c>
      <c r="BL145" s="2" t="s">
        <v>2975</v>
      </c>
      <c r="BM145" s="2" t="s">
        <v>458</v>
      </c>
      <c r="BN145" s="2" t="s">
        <v>4647</v>
      </c>
      <c r="BO145" s="2" t="s">
        <v>246</v>
      </c>
      <c r="BP145" s="2" t="s">
        <v>2975</v>
      </c>
      <c r="BQ145" s="2" t="s">
        <v>459</v>
      </c>
      <c r="BR145" s="2" t="s">
        <v>4878</v>
      </c>
      <c r="BS145" s="2" t="s">
        <v>214</v>
      </c>
      <c r="BT145" s="2" t="s">
        <v>3896</v>
      </c>
    </row>
    <row r="146" spans="1:72" ht="13.5" customHeight="1">
      <c r="A146" s="5" t="str">
        <f t="shared" si="6"/>
        <v>1861_각현내_008</v>
      </c>
      <c r="B146" s="2">
        <v>1861</v>
      </c>
      <c r="C146" s="2" t="s">
        <v>5173</v>
      </c>
      <c r="D146" s="2" t="s">
        <v>5174</v>
      </c>
      <c r="E146" s="2">
        <v>145</v>
      </c>
      <c r="F146" s="2">
        <v>1</v>
      </c>
      <c r="G146" s="2" t="s">
        <v>5169</v>
      </c>
      <c r="H146" s="2" t="s">
        <v>5171</v>
      </c>
      <c r="I146" s="2">
        <v>6</v>
      </c>
      <c r="L146" s="2">
        <v>4</v>
      </c>
      <c r="M146" s="2" t="s">
        <v>5659</v>
      </c>
      <c r="N146" s="2" t="s">
        <v>5660</v>
      </c>
      <c r="T146" s="2" t="s">
        <v>5221</v>
      </c>
      <c r="U146" s="2" t="s">
        <v>63</v>
      </c>
      <c r="V146" s="2" t="s">
        <v>2960</v>
      </c>
      <c r="Y146" s="2" t="s">
        <v>460</v>
      </c>
      <c r="Z146" s="2" t="s">
        <v>3132</v>
      </c>
      <c r="AC146" s="2">
        <v>67</v>
      </c>
      <c r="AD146" s="2" t="s">
        <v>461</v>
      </c>
      <c r="AE146" s="2" t="s">
        <v>3853</v>
      </c>
    </row>
    <row r="147" spans="1:72" ht="13.5" customHeight="1">
      <c r="A147" s="5" t="str">
        <f t="shared" si="6"/>
        <v>1861_각현내_008</v>
      </c>
      <c r="B147" s="2">
        <v>1861</v>
      </c>
      <c r="C147" s="2" t="s">
        <v>5173</v>
      </c>
      <c r="D147" s="2" t="s">
        <v>5174</v>
      </c>
      <c r="E147" s="2">
        <v>146</v>
      </c>
      <c r="F147" s="2">
        <v>1</v>
      </c>
      <c r="G147" s="2" t="s">
        <v>5169</v>
      </c>
      <c r="H147" s="2" t="s">
        <v>5171</v>
      </c>
      <c r="I147" s="2">
        <v>6</v>
      </c>
      <c r="L147" s="2">
        <v>5</v>
      </c>
      <c r="M147" s="2" t="s">
        <v>5661</v>
      </c>
      <c r="N147" s="2" t="s">
        <v>5662</v>
      </c>
      <c r="T147" s="2" t="s">
        <v>5220</v>
      </c>
      <c r="U147" s="2" t="s">
        <v>55</v>
      </c>
      <c r="V147" s="2" t="s">
        <v>2962</v>
      </c>
      <c r="W147" s="2" t="s">
        <v>47</v>
      </c>
      <c r="X147" s="2" t="s">
        <v>5196</v>
      </c>
      <c r="Y147" s="2" t="s">
        <v>462</v>
      </c>
      <c r="Z147" s="2" t="s">
        <v>3133</v>
      </c>
      <c r="AC147" s="2">
        <v>27</v>
      </c>
      <c r="AD147" s="2" t="s">
        <v>117</v>
      </c>
      <c r="AE147" s="2" t="s">
        <v>3821</v>
      </c>
      <c r="AJ147" s="2" t="s">
        <v>17</v>
      </c>
      <c r="AK147" s="2" t="s">
        <v>3864</v>
      </c>
      <c r="AL147" s="2" t="s">
        <v>45</v>
      </c>
      <c r="AM147" s="2" t="s">
        <v>3868</v>
      </c>
      <c r="AT147" s="2" t="s">
        <v>40</v>
      </c>
      <c r="AU147" s="2" t="s">
        <v>3927</v>
      </c>
      <c r="AV147" s="2" t="s">
        <v>463</v>
      </c>
      <c r="AW147" s="2" t="s">
        <v>3981</v>
      </c>
      <c r="BG147" s="2" t="s">
        <v>40</v>
      </c>
      <c r="BH147" s="2" t="s">
        <v>3927</v>
      </c>
      <c r="BI147" s="2" t="s">
        <v>464</v>
      </c>
      <c r="BJ147" s="2" t="s">
        <v>4338</v>
      </c>
      <c r="BK147" s="2" t="s">
        <v>40</v>
      </c>
      <c r="BL147" s="2" t="s">
        <v>3927</v>
      </c>
      <c r="BM147" s="2" t="s">
        <v>465</v>
      </c>
      <c r="BN147" s="2" t="s">
        <v>4648</v>
      </c>
      <c r="BO147" s="2" t="s">
        <v>40</v>
      </c>
      <c r="BP147" s="2" t="s">
        <v>3927</v>
      </c>
      <c r="BQ147" s="2" t="s">
        <v>466</v>
      </c>
      <c r="BR147" s="2" t="s">
        <v>4894</v>
      </c>
      <c r="BS147" s="2" t="s">
        <v>39</v>
      </c>
      <c r="BT147" s="2" t="s">
        <v>3867</v>
      </c>
    </row>
    <row r="148" spans="1:72" ht="13.5" customHeight="1">
      <c r="A148" s="5" t="str">
        <f t="shared" si="6"/>
        <v>1861_각현내_008</v>
      </c>
      <c r="B148" s="2">
        <v>1861</v>
      </c>
      <c r="C148" s="2" t="s">
        <v>5173</v>
      </c>
      <c r="D148" s="2" t="s">
        <v>5174</v>
      </c>
      <c r="E148" s="2">
        <v>147</v>
      </c>
      <c r="F148" s="2">
        <v>1</v>
      </c>
      <c r="G148" s="2" t="s">
        <v>5169</v>
      </c>
      <c r="H148" s="2" t="s">
        <v>5171</v>
      </c>
      <c r="I148" s="2">
        <v>6</v>
      </c>
      <c r="L148" s="2">
        <v>5</v>
      </c>
      <c r="M148" s="2" t="s">
        <v>5661</v>
      </c>
      <c r="N148" s="2" t="s">
        <v>5662</v>
      </c>
      <c r="S148" s="2" t="s">
        <v>51</v>
      </c>
      <c r="T148" s="2" t="s">
        <v>2942</v>
      </c>
      <c r="W148" s="2" t="s">
        <v>87</v>
      </c>
      <c r="X148" s="2" t="s">
        <v>2988</v>
      </c>
      <c r="Y148" s="2" t="s">
        <v>48</v>
      </c>
      <c r="Z148" s="2" t="s">
        <v>3034</v>
      </c>
      <c r="AC148" s="2">
        <v>30</v>
      </c>
      <c r="AD148" s="2" t="s">
        <v>110</v>
      </c>
      <c r="AE148" s="2" t="s">
        <v>3818</v>
      </c>
      <c r="AJ148" s="2" t="s">
        <v>17</v>
      </c>
      <c r="AK148" s="2" t="s">
        <v>3864</v>
      </c>
      <c r="AL148" s="2" t="s">
        <v>89</v>
      </c>
      <c r="AM148" s="2" t="s">
        <v>3870</v>
      </c>
      <c r="AT148" s="2" t="s">
        <v>40</v>
      </c>
      <c r="AU148" s="2" t="s">
        <v>3927</v>
      </c>
      <c r="AV148" s="2" t="s">
        <v>467</v>
      </c>
      <c r="AW148" s="2" t="s">
        <v>3982</v>
      </c>
      <c r="BG148" s="2" t="s">
        <v>40</v>
      </c>
      <c r="BH148" s="2" t="s">
        <v>3927</v>
      </c>
      <c r="BI148" s="2" t="s">
        <v>468</v>
      </c>
      <c r="BJ148" s="2" t="s">
        <v>4339</v>
      </c>
      <c r="BK148" s="2" t="s">
        <v>40</v>
      </c>
      <c r="BL148" s="2" t="s">
        <v>3927</v>
      </c>
      <c r="BM148" s="2" t="s">
        <v>469</v>
      </c>
      <c r="BN148" s="2" t="s">
        <v>5385</v>
      </c>
      <c r="BO148" s="2" t="s">
        <v>40</v>
      </c>
      <c r="BP148" s="2" t="s">
        <v>3927</v>
      </c>
      <c r="BQ148" s="2" t="s">
        <v>470</v>
      </c>
      <c r="BR148" s="2" t="s">
        <v>5584</v>
      </c>
      <c r="BS148" s="2" t="s">
        <v>39</v>
      </c>
      <c r="BT148" s="2" t="s">
        <v>3867</v>
      </c>
    </row>
    <row r="149" spans="1:72" ht="13.5" customHeight="1">
      <c r="A149" s="5" t="str">
        <f t="shared" si="6"/>
        <v>1861_각현내_008</v>
      </c>
      <c r="B149" s="2">
        <v>1861</v>
      </c>
      <c r="C149" s="2" t="s">
        <v>5173</v>
      </c>
      <c r="D149" s="2" t="s">
        <v>5174</v>
      </c>
      <c r="E149" s="2">
        <v>148</v>
      </c>
      <c r="F149" s="2">
        <v>1</v>
      </c>
      <c r="G149" s="2" t="s">
        <v>5169</v>
      </c>
      <c r="H149" s="2" t="s">
        <v>5171</v>
      </c>
      <c r="I149" s="2">
        <v>6</v>
      </c>
      <c r="L149" s="2">
        <v>5</v>
      </c>
      <c r="M149" s="2" t="s">
        <v>5661</v>
      </c>
      <c r="N149" s="2" t="s">
        <v>5662</v>
      </c>
      <c r="T149" s="2" t="s">
        <v>5221</v>
      </c>
      <c r="U149" s="2" t="s">
        <v>63</v>
      </c>
      <c r="V149" s="2" t="s">
        <v>2960</v>
      </c>
      <c r="Y149" s="2" t="s">
        <v>471</v>
      </c>
      <c r="Z149" s="2" t="s">
        <v>3134</v>
      </c>
      <c r="AC149" s="2">
        <v>37</v>
      </c>
      <c r="AD149" s="2" t="s">
        <v>285</v>
      </c>
      <c r="AE149" s="2" t="s">
        <v>3840</v>
      </c>
    </row>
    <row r="150" spans="1:72" ht="13.5" customHeight="1">
      <c r="A150" s="5" t="str">
        <f t="shared" si="6"/>
        <v>1861_각현내_008</v>
      </c>
      <c r="B150" s="2">
        <v>1861</v>
      </c>
      <c r="C150" s="2" t="s">
        <v>5173</v>
      </c>
      <c r="D150" s="2" t="s">
        <v>5174</v>
      </c>
      <c r="E150" s="2">
        <v>149</v>
      </c>
      <c r="F150" s="2">
        <v>1</v>
      </c>
      <c r="G150" s="2" t="s">
        <v>5169</v>
      </c>
      <c r="H150" s="2" t="s">
        <v>5171</v>
      </c>
      <c r="I150" s="2">
        <v>6</v>
      </c>
      <c r="L150" s="2">
        <v>5</v>
      </c>
      <c r="M150" s="2" t="s">
        <v>5661</v>
      </c>
      <c r="N150" s="2" t="s">
        <v>5662</v>
      </c>
      <c r="T150" s="2" t="s">
        <v>5221</v>
      </c>
      <c r="U150" s="2" t="s">
        <v>66</v>
      </c>
      <c r="V150" s="2" t="s">
        <v>2961</v>
      </c>
      <c r="Y150" s="2" t="s">
        <v>472</v>
      </c>
      <c r="Z150" s="2" t="s">
        <v>5268</v>
      </c>
      <c r="AC150" s="2">
        <v>48</v>
      </c>
      <c r="AD150" s="2" t="s">
        <v>123</v>
      </c>
      <c r="AE150" s="2" t="s">
        <v>3824</v>
      </c>
    </row>
    <row r="151" spans="1:72" ht="13.5" customHeight="1">
      <c r="A151" s="5" t="str">
        <f t="shared" si="6"/>
        <v>1861_각현내_008</v>
      </c>
      <c r="B151" s="2">
        <v>1861</v>
      </c>
      <c r="C151" s="2" t="s">
        <v>5173</v>
      </c>
      <c r="D151" s="2" t="s">
        <v>5174</v>
      </c>
      <c r="E151" s="2">
        <v>150</v>
      </c>
      <c r="F151" s="2">
        <v>1</v>
      </c>
      <c r="G151" s="2" t="s">
        <v>5169</v>
      </c>
      <c r="H151" s="2" t="s">
        <v>5171</v>
      </c>
      <c r="I151" s="2">
        <v>6</v>
      </c>
      <c r="L151" s="2">
        <v>5</v>
      </c>
      <c r="M151" s="2" t="s">
        <v>5661</v>
      </c>
      <c r="N151" s="2" t="s">
        <v>5662</v>
      </c>
      <c r="T151" s="2" t="s">
        <v>5221</v>
      </c>
      <c r="U151" s="2" t="s">
        <v>63</v>
      </c>
      <c r="V151" s="2" t="s">
        <v>2960</v>
      </c>
      <c r="Y151" s="2" t="s">
        <v>473</v>
      </c>
      <c r="Z151" s="2" t="s">
        <v>3135</v>
      </c>
      <c r="AC151" s="2">
        <v>31</v>
      </c>
      <c r="AD151" s="2" t="s">
        <v>110</v>
      </c>
      <c r="AE151" s="2" t="s">
        <v>3818</v>
      </c>
    </row>
    <row r="152" spans="1:72" ht="13.5" customHeight="1">
      <c r="A152" s="5" t="str">
        <f t="shared" si="6"/>
        <v>1861_각현내_008</v>
      </c>
      <c r="B152" s="2">
        <v>1861</v>
      </c>
      <c r="C152" s="2" t="s">
        <v>5173</v>
      </c>
      <c r="D152" s="2" t="s">
        <v>5174</v>
      </c>
      <c r="E152" s="2">
        <v>151</v>
      </c>
      <c r="F152" s="2">
        <v>1</v>
      </c>
      <c r="G152" s="2" t="s">
        <v>5169</v>
      </c>
      <c r="H152" s="2" t="s">
        <v>5171</v>
      </c>
      <c r="I152" s="2">
        <v>6</v>
      </c>
      <c r="L152" s="2">
        <v>5</v>
      </c>
      <c r="M152" s="2" t="s">
        <v>5661</v>
      </c>
      <c r="N152" s="2" t="s">
        <v>5662</v>
      </c>
      <c r="T152" s="2" t="s">
        <v>5221</v>
      </c>
      <c r="U152" s="2" t="s">
        <v>66</v>
      </c>
      <c r="V152" s="2" t="s">
        <v>2961</v>
      </c>
      <c r="Y152" s="2" t="s">
        <v>474</v>
      </c>
      <c r="Z152" s="2" t="s">
        <v>3136</v>
      </c>
      <c r="AC152" s="2">
        <v>10</v>
      </c>
      <c r="AD152" s="2" t="s">
        <v>84</v>
      </c>
      <c r="AE152" s="2" t="s">
        <v>3814</v>
      </c>
    </row>
    <row r="153" spans="1:72" ht="13.5" customHeight="1">
      <c r="A153" s="5" t="str">
        <f t="shared" ref="A153:A174" si="7">HYPERLINK("http://kyu.snu.ac.kr/sdhj/index.jsp?type=hj/GK14785_00_IH_0001_009.jpg","1861_각현내_009")</f>
        <v>1861_각현내_009</v>
      </c>
      <c r="B153" s="2">
        <v>1861</v>
      </c>
      <c r="C153" s="2" t="s">
        <v>5173</v>
      </c>
      <c r="D153" s="2" t="s">
        <v>5174</v>
      </c>
      <c r="E153" s="2">
        <v>152</v>
      </c>
      <c r="F153" s="2">
        <v>1</v>
      </c>
      <c r="G153" s="2" t="s">
        <v>5169</v>
      </c>
      <c r="H153" s="2" t="s">
        <v>5171</v>
      </c>
      <c r="I153" s="2">
        <v>7</v>
      </c>
      <c r="J153" s="2" t="s">
        <v>476</v>
      </c>
      <c r="K153" s="2" t="s">
        <v>2883</v>
      </c>
      <c r="L153" s="2">
        <v>1</v>
      </c>
      <c r="M153" s="2" t="s">
        <v>5663</v>
      </c>
      <c r="N153" s="2" t="s">
        <v>5664</v>
      </c>
      <c r="T153" s="2" t="s">
        <v>5220</v>
      </c>
      <c r="U153" s="2" t="s">
        <v>55</v>
      </c>
      <c r="V153" s="2" t="s">
        <v>2962</v>
      </c>
      <c r="W153" s="2" t="s">
        <v>47</v>
      </c>
      <c r="X153" s="2" t="s">
        <v>5196</v>
      </c>
      <c r="Y153" s="2" t="s">
        <v>477</v>
      </c>
      <c r="Z153" s="2" t="s">
        <v>3137</v>
      </c>
      <c r="AC153" s="2">
        <v>68</v>
      </c>
      <c r="AD153" s="2" t="s">
        <v>310</v>
      </c>
      <c r="AE153" s="2" t="s">
        <v>3403</v>
      </c>
      <c r="AJ153" s="2" t="s">
        <v>17</v>
      </c>
      <c r="AK153" s="2" t="s">
        <v>3864</v>
      </c>
      <c r="AL153" s="2" t="s">
        <v>172</v>
      </c>
      <c r="AM153" s="2" t="s">
        <v>3877</v>
      </c>
      <c r="AT153" s="2" t="s">
        <v>40</v>
      </c>
      <c r="AU153" s="2" t="s">
        <v>3927</v>
      </c>
      <c r="AV153" s="2" t="s">
        <v>478</v>
      </c>
      <c r="AW153" s="2" t="s">
        <v>3983</v>
      </c>
      <c r="BG153" s="2" t="s">
        <v>40</v>
      </c>
      <c r="BH153" s="2" t="s">
        <v>3927</v>
      </c>
      <c r="BI153" s="2" t="s">
        <v>479</v>
      </c>
      <c r="BJ153" s="2" t="s">
        <v>4340</v>
      </c>
      <c r="BK153" s="2" t="s">
        <v>40</v>
      </c>
      <c r="BL153" s="2" t="s">
        <v>3927</v>
      </c>
      <c r="BM153" s="2" t="s">
        <v>480</v>
      </c>
      <c r="BN153" s="2" t="s">
        <v>4649</v>
      </c>
      <c r="BO153" s="2" t="s">
        <v>40</v>
      </c>
      <c r="BP153" s="2" t="s">
        <v>3927</v>
      </c>
      <c r="BQ153" s="2" t="s">
        <v>481</v>
      </c>
      <c r="BR153" s="2" t="s">
        <v>4895</v>
      </c>
      <c r="BS153" s="2" t="s">
        <v>39</v>
      </c>
      <c r="BT153" s="2" t="s">
        <v>3867</v>
      </c>
    </row>
    <row r="154" spans="1:72" ht="13.5" customHeight="1">
      <c r="A154" s="5" t="str">
        <f t="shared" si="7"/>
        <v>1861_각현내_009</v>
      </c>
      <c r="B154" s="2">
        <v>1861</v>
      </c>
      <c r="C154" s="2" t="s">
        <v>5173</v>
      </c>
      <c r="D154" s="2" t="s">
        <v>5174</v>
      </c>
      <c r="E154" s="2">
        <v>153</v>
      </c>
      <c r="F154" s="2">
        <v>1</v>
      </c>
      <c r="G154" s="2" t="s">
        <v>5169</v>
      </c>
      <c r="H154" s="2" t="s">
        <v>5171</v>
      </c>
      <c r="I154" s="2">
        <v>7</v>
      </c>
      <c r="L154" s="2">
        <v>1</v>
      </c>
      <c r="M154" s="2" t="s">
        <v>5663</v>
      </c>
      <c r="N154" s="2" t="s">
        <v>5664</v>
      </c>
      <c r="S154" s="2" t="s">
        <v>51</v>
      </c>
      <c r="T154" s="2" t="s">
        <v>2942</v>
      </c>
      <c r="W154" s="2" t="s">
        <v>127</v>
      </c>
      <c r="X154" s="2" t="s">
        <v>2989</v>
      </c>
      <c r="Y154" s="2" t="s">
        <v>48</v>
      </c>
      <c r="Z154" s="2" t="s">
        <v>3034</v>
      </c>
      <c r="AC154" s="2">
        <v>66</v>
      </c>
      <c r="AD154" s="2" t="s">
        <v>312</v>
      </c>
      <c r="AE154" s="2" t="s">
        <v>3842</v>
      </c>
      <c r="AJ154" s="2" t="s">
        <v>50</v>
      </c>
      <c r="AK154" s="2" t="s">
        <v>3865</v>
      </c>
      <c r="AL154" s="2" t="s">
        <v>130</v>
      </c>
      <c r="AM154" s="2" t="s">
        <v>3873</v>
      </c>
      <c r="AT154" s="2" t="s">
        <v>40</v>
      </c>
      <c r="AU154" s="2" t="s">
        <v>3927</v>
      </c>
      <c r="AV154" s="2" t="s">
        <v>482</v>
      </c>
      <c r="AW154" s="2" t="s">
        <v>3984</v>
      </c>
      <c r="BG154" s="2" t="s">
        <v>40</v>
      </c>
      <c r="BH154" s="2" t="s">
        <v>3927</v>
      </c>
      <c r="BI154" s="2" t="s">
        <v>483</v>
      </c>
      <c r="BJ154" s="2" t="s">
        <v>4341</v>
      </c>
      <c r="BK154" s="2" t="s">
        <v>40</v>
      </c>
      <c r="BL154" s="2" t="s">
        <v>3927</v>
      </c>
      <c r="BM154" s="2" t="s">
        <v>484</v>
      </c>
      <c r="BN154" s="2" t="s">
        <v>4650</v>
      </c>
      <c r="BO154" s="2" t="s">
        <v>40</v>
      </c>
      <c r="BP154" s="2" t="s">
        <v>3927</v>
      </c>
      <c r="BQ154" s="2" t="s">
        <v>485</v>
      </c>
      <c r="BR154" s="2" t="s">
        <v>4896</v>
      </c>
      <c r="BS154" s="2" t="s">
        <v>172</v>
      </c>
      <c r="BT154" s="2" t="s">
        <v>3877</v>
      </c>
    </row>
    <row r="155" spans="1:72" ht="13.5" customHeight="1">
      <c r="A155" s="5" t="str">
        <f t="shared" si="7"/>
        <v>1861_각현내_009</v>
      </c>
      <c r="B155" s="2">
        <v>1861</v>
      </c>
      <c r="C155" s="2" t="s">
        <v>5173</v>
      </c>
      <c r="D155" s="2" t="s">
        <v>5174</v>
      </c>
      <c r="E155" s="2">
        <v>154</v>
      </c>
      <c r="F155" s="2">
        <v>1</v>
      </c>
      <c r="G155" s="2" t="s">
        <v>5169</v>
      </c>
      <c r="H155" s="2" t="s">
        <v>5171</v>
      </c>
      <c r="I155" s="2">
        <v>7</v>
      </c>
      <c r="L155" s="2">
        <v>1</v>
      </c>
      <c r="M155" s="2" t="s">
        <v>5663</v>
      </c>
      <c r="N155" s="2" t="s">
        <v>5664</v>
      </c>
      <c r="S155" s="2" t="s">
        <v>109</v>
      </c>
      <c r="T155" s="2" t="s">
        <v>2945</v>
      </c>
      <c r="U155" s="2" t="s">
        <v>55</v>
      </c>
      <c r="V155" s="2" t="s">
        <v>2962</v>
      </c>
      <c r="Y155" s="2" t="s">
        <v>486</v>
      </c>
      <c r="Z155" s="2" t="s">
        <v>3138</v>
      </c>
      <c r="AA155" s="2" t="s">
        <v>487</v>
      </c>
      <c r="AB155" s="2" t="s">
        <v>3801</v>
      </c>
      <c r="AC155" s="2">
        <v>30</v>
      </c>
      <c r="AD155" s="2" t="s">
        <v>110</v>
      </c>
      <c r="AE155" s="2" t="s">
        <v>3818</v>
      </c>
    </row>
    <row r="156" spans="1:72" ht="13.5" customHeight="1">
      <c r="A156" s="5" t="str">
        <f t="shared" si="7"/>
        <v>1861_각현내_009</v>
      </c>
      <c r="B156" s="2">
        <v>1861</v>
      </c>
      <c r="C156" s="2" t="s">
        <v>5173</v>
      </c>
      <c r="D156" s="2" t="s">
        <v>5174</v>
      </c>
      <c r="E156" s="2">
        <v>155</v>
      </c>
      <c r="F156" s="2">
        <v>1</v>
      </c>
      <c r="G156" s="2" t="s">
        <v>5169</v>
      </c>
      <c r="H156" s="2" t="s">
        <v>5171</v>
      </c>
      <c r="I156" s="2">
        <v>7</v>
      </c>
      <c r="L156" s="2">
        <v>1</v>
      </c>
      <c r="M156" s="2" t="s">
        <v>5663</v>
      </c>
      <c r="N156" s="2" t="s">
        <v>5664</v>
      </c>
      <c r="S156" s="2" t="s">
        <v>111</v>
      </c>
      <c r="T156" s="2" t="s">
        <v>2946</v>
      </c>
      <c r="W156" s="2" t="s">
        <v>488</v>
      </c>
      <c r="X156" s="2" t="s">
        <v>3004</v>
      </c>
      <c r="Y156" s="2" t="s">
        <v>48</v>
      </c>
      <c r="Z156" s="2" t="s">
        <v>3034</v>
      </c>
      <c r="AC156" s="2">
        <v>30</v>
      </c>
      <c r="AD156" s="2" t="s">
        <v>110</v>
      </c>
      <c r="AE156" s="2" t="s">
        <v>3818</v>
      </c>
      <c r="AJ156" s="2" t="s">
        <v>50</v>
      </c>
      <c r="AK156" s="2" t="s">
        <v>3865</v>
      </c>
      <c r="AL156" s="2" t="s">
        <v>147</v>
      </c>
      <c r="AM156" s="2" t="s">
        <v>3874</v>
      </c>
    </row>
    <row r="157" spans="1:72" ht="13.5" customHeight="1">
      <c r="A157" s="5" t="str">
        <f t="shared" si="7"/>
        <v>1861_각현내_009</v>
      </c>
      <c r="B157" s="2">
        <v>1861</v>
      </c>
      <c r="C157" s="2" t="s">
        <v>5173</v>
      </c>
      <c r="D157" s="2" t="s">
        <v>5174</v>
      </c>
      <c r="E157" s="2">
        <v>156</v>
      </c>
      <c r="F157" s="2">
        <v>1</v>
      </c>
      <c r="G157" s="2" t="s">
        <v>5169</v>
      </c>
      <c r="H157" s="2" t="s">
        <v>5171</v>
      </c>
      <c r="I157" s="2">
        <v>7</v>
      </c>
      <c r="L157" s="2">
        <v>1</v>
      </c>
      <c r="M157" s="2" t="s">
        <v>5663</v>
      </c>
      <c r="N157" s="2" t="s">
        <v>5664</v>
      </c>
      <c r="S157" s="2" t="s">
        <v>109</v>
      </c>
      <c r="T157" s="2" t="s">
        <v>2945</v>
      </c>
      <c r="U157" s="2" t="s">
        <v>55</v>
      </c>
      <c r="V157" s="2" t="s">
        <v>2962</v>
      </c>
      <c r="Y157" s="2" t="s">
        <v>489</v>
      </c>
      <c r="Z157" s="2" t="s">
        <v>3139</v>
      </c>
      <c r="AC157" s="2">
        <v>25</v>
      </c>
      <c r="AD157" s="2" t="s">
        <v>490</v>
      </c>
      <c r="AE157" s="2" t="s">
        <v>3854</v>
      </c>
    </row>
    <row r="158" spans="1:72" ht="13.5" customHeight="1">
      <c r="A158" s="5" t="str">
        <f t="shared" si="7"/>
        <v>1861_각현내_009</v>
      </c>
      <c r="B158" s="2">
        <v>1861</v>
      </c>
      <c r="C158" s="2" t="s">
        <v>5173</v>
      </c>
      <c r="D158" s="2" t="s">
        <v>5174</v>
      </c>
      <c r="E158" s="2">
        <v>157</v>
      </c>
      <c r="F158" s="2">
        <v>1</v>
      </c>
      <c r="G158" s="2" t="s">
        <v>5169</v>
      </c>
      <c r="H158" s="2" t="s">
        <v>5171</v>
      </c>
      <c r="I158" s="2">
        <v>7</v>
      </c>
      <c r="L158" s="2">
        <v>1</v>
      </c>
      <c r="M158" s="2" t="s">
        <v>5663</v>
      </c>
      <c r="N158" s="2" t="s">
        <v>5664</v>
      </c>
      <c r="S158" s="2" t="s">
        <v>111</v>
      </c>
      <c r="T158" s="2" t="s">
        <v>2946</v>
      </c>
      <c r="W158" s="2" t="s">
        <v>47</v>
      </c>
      <c r="X158" s="2" t="s">
        <v>5196</v>
      </c>
      <c r="Y158" s="2" t="s">
        <v>48</v>
      </c>
      <c r="Z158" s="2" t="s">
        <v>3034</v>
      </c>
      <c r="AC158" s="2">
        <v>22</v>
      </c>
      <c r="AD158" s="2" t="s">
        <v>344</v>
      </c>
      <c r="AE158" s="2" t="s">
        <v>3845</v>
      </c>
      <c r="AJ158" s="2" t="s">
        <v>50</v>
      </c>
      <c r="AK158" s="2" t="s">
        <v>3865</v>
      </c>
      <c r="AL158" s="2" t="s">
        <v>440</v>
      </c>
      <c r="AM158" s="2" t="s">
        <v>3872</v>
      </c>
    </row>
    <row r="159" spans="1:72" ht="13.5" customHeight="1">
      <c r="A159" s="5" t="str">
        <f t="shared" si="7"/>
        <v>1861_각현내_009</v>
      </c>
      <c r="B159" s="2">
        <v>1861</v>
      </c>
      <c r="C159" s="2" t="s">
        <v>5173</v>
      </c>
      <c r="D159" s="2" t="s">
        <v>5174</v>
      </c>
      <c r="E159" s="2">
        <v>158</v>
      </c>
      <c r="F159" s="2">
        <v>1</v>
      </c>
      <c r="G159" s="2" t="s">
        <v>5169</v>
      </c>
      <c r="H159" s="2" t="s">
        <v>5171</v>
      </c>
      <c r="I159" s="2">
        <v>7</v>
      </c>
      <c r="L159" s="2">
        <v>1</v>
      </c>
      <c r="M159" s="2" t="s">
        <v>5663</v>
      </c>
      <c r="N159" s="2" t="s">
        <v>5664</v>
      </c>
      <c r="S159" s="2" t="s">
        <v>109</v>
      </c>
      <c r="T159" s="2" t="s">
        <v>2945</v>
      </c>
      <c r="U159" s="2" t="s">
        <v>60</v>
      </c>
      <c r="V159" s="2" t="s">
        <v>2959</v>
      </c>
      <c r="Y159" s="2" t="s">
        <v>491</v>
      </c>
      <c r="Z159" s="2" t="s">
        <v>3140</v>
      </c>
      <c r="AC159" s="2">
        <v>22</v>
      </c>
      <c r="AD159" s="2" t="s">
        <v>344</v>
      </c>
      <c r="AE159" s="2" t="s">
        <v>3845</v>
      </c>
    </row>
    <row r="160" spans="1:72" ht="13.5" customHeight="1">
      <c r="A160" s="5" t="str">
        <f t="shared" si="7"/>
        <v>1861_각현내_009</v>
      </c>
      <c r="B160" s="2">
        <v>1861</v>
      </c>
      <c r="C160" s="2" t="s">
        <v>5173</v>
      </c>
      <c r="D160" s="2" t="s">
        <v>5174</v>
      </c>
      <c r="E160" s="2">
        <v>159</v>
      </c>
      <c r="F160" s="2">
        <v>1</v>
      </c>
      <c r="G160" s="2" t="s">
        <v>5169</v>
      </c>
      <c r="H160" s="2" t="s">
        <v>5171</v>
      </c>
      <c r="I160" s="2">
        <v>7</v>
      </c>
      <c r="L160" s="2">
        <v>1</v>
      </c>
      <c r="M160" s="2" t="s">
        <v>5663</v>
      </c>
      <c r="N160" s="2" t="s">
        <v>5664</v>
      </c>
      <c r="T160" s="2" t="s">
        <v>5221</v>
      </c>
      <c r="U160" s="2" t="s">
        <v>66</v>
      </c>
      <c r="V160" s="2" t="s">
        <v>2961</v>
      </c>
      <c r="Y160" s="2" t="s">
        <v>492</v>
      </c>
      <c r="Z160" s="2" t="s">
        <v>3141</v>
      </c>
      <c r="AC160" s="2">
        <v>74</v>
      </c>
      <c r="AD160" s="2" t="s">
        <v>192</v>
      </c>
      <c r="AE160" s="2" t="s">
        <v>3831</v>
      </c>
    </row>
    <row r="161" spans="1:72" ht="13.5" customHeight="1">
      <c r="A161" s="5" t="str">
        <f t="shared" si="7"/>
        <v>1861_각현내_009</v>
      </c>
      <c r="B161" s="2">
        <v>1861</v>
      </c>
      <c r="C161" s="2" t="s">
        <v>5173</v>
      </c>
      <c r="D161" s="2" t="s">
        <v>5174</v>
      </c>
      <c r="E161" s="2">
        <v>160</v>
      </c>
      <c r="F161" s="2">
        <v>1</v>
      </c>
      <c r="G161" s="2" t="s">
        <v>5169</v>
      </c>
      <c r="H161" s="2" t="s">
        <v>5171</v>
      </c>
      <c r="I161" s="2">
        <v>7</v>
      </c>
      <c r="L161" s="2">
        <v>1</v>
      </c>
      <c r="M161" s="2" t="s">
        <v>5663</v>
      </c>
      <c r="N161" s="2" t="s">
        <v>5664</v>
      </c>
      <c r="T161" s="2" t="s">
        <v>5221</v>
      </c>
      <c r="U161" s="2" t="s">
        <v>63</v>
      </c>
      <c r="V161" s="2" t="s">
        <v>2960</v>
      </c>
      <c r="Y161" s="2" t="s">
        <v>493</v>
      </c>
      <c r="Z161" s="2" t="s">
        <v>3142</v>
      </c>
      <c r="AC161" s="2">
        <v>72</v>
      </c>
      <c r="AD161" s="2" t="s">
        <v>353</v>
      </c>
      <c r="AE161" s="2" t="s">
        <v>3847</v>
      </c>
    </row>
    <row r="162" spans="1:72" ht="13.5" customHeight="1">
      <c r="A162" s="5" t="str">
        <f t="shared" si="7"/>
        <v>1861_각현내_009</v>
      </c>
      <c r="B162" s="2">
        <v>1861</v>
      </c>
      <c r="C162" s="2" t="s">
        <v>5173</v>
      </c>
      <c r="D162" s="2" t="s">
        <v>5174</v>
      </c>
      <c r="E162" s="2">
        <v>161</v>
      </c>
      <c r="F162" s="2">
        <v>1</v>
      </c>
      <c r="G162" s="2" t="s">
        <v>5169</v>
      </c>
      <c r="H162" s="2" t="s">
        <v>5171</v>
      </c>
      <c r="I162" s="2">
        <v>7</v>
      </c>
      <c r="L162" s="2">
        <v>2</v>
      </c>
      <c r="M162" s="2" t="s">
        <v>5665</v>
      </c>
      <c r="N162" s="2" t="s">
        <v>5666</v>
      </c>
      <c r="T162" s="2" t="s">
        <v>5220</v>
      </c>
      <c r="U162" s="2" t="s">
        <v>55</v>
      </c>
      <c r="V162" s="2" t="s">
        <v>2962</v>
      </c>
      <c r="W162" s="2" t="s">
        <v>494</v>
      </c>
      <c r="X162" s="2" t="s">
        <v>3005</v>
      </c>
      <c r="Y162" s="2" t="s">
        <v>495</v>
      </c>
      <c r="Z162" s="2" t="s">
        <v>3143</v>
      </c>
      <c r="AC162" s="2">
        <v>68</v>
      </c>
      <c r="AD162" s="2" t="s">
        <v>310</v>
      </c>
      <c r="AE162" s="2" t="s">
        <v>3403</v>
      </c>
      <c r="AJ162" s="2" t="s">
        <v>17</v>
      </c>
      <c r="AK162" s="2" t="s">
        <v>3864</v>
      </c>
      <c r="AL162" s="2" t="s">
        <v>359</v>
      </c>
      <c r="AM162" s="2" t="s">
        <v>3886</v>
      </c>
      <c r="AT162" s="2" t="s">
        <v>40</v>
      </c>
      <c r="AU162" s="2" t="s">
        <v>3927</v>
      </c>
      <c r="AV162" s="2" t="s">
        <v>496</v>
      </c>
      <c r="AW162" s="2" t="s">
        <v>3985</v>
      </c>
      <c r="BG162" s="2" t="s">
        <v>497</v>
      </c>
      <c r="BH162" s="2" t="s">
        <v>4304</v>
      </c>
      <c r="BI162" s="2" t="s">
        <v>498</v>
      </c>
      <c r="BJ162" s="2" t="s">
        <v>5358</v>
      </c>
      <c r="BK162" s="2" t="s">
        <v>499</v>
      </c>
      <c r="BL162" s="2" t="s">
        <v>4611</v>
      </c>
      <c r="BM162" s="2" t="s">
        <v>500</v>
      </c>
      <c r="BN162" s="2" t="s">
        <v>4651</v>
      </c>
      <c r="BO162" s="2" t="s">
        <v>40</v>
      </c>
      <c r="BP162" s="2" t="s">
        <v>3927</v>
      </c>
      <c r="BQ162" s="2" t="s">
        <v>501</v>
      </c>
      <c r="BR162" s="2" t="s">
        <v>4897</v>
      </c>
      <c r="BS162" s="2" t="s">
        <v>39</v>
      </c>
      <c r="BT162" s="2" t="s">
        <v>3867</v>
      </c>
    </row>
    <row r="163" spans="1:72" ht="13.5" customHeight="1">
      <c r="A163" s="5" t="str">
        <f t="shared" si="7"/>
        <v>1861_각현내_009</v>
      </c>
      <c r="B163" s="2">
        <v>1861</v>
      </c>
      <c r="C163" s="2" t="s">
        <v>5173</v>
      </c>
      <c r="D163" s="2" t="s">
        <v>5174</v>
      </c>
      <c r="E163" s="2">
        <v>162</v>
      </c>
      <c r="F163" s="2">
        <v>1</v>
      </c>
      <c r="G163" s="2" t="s">
        <v>5169</v>
      </c>
      <c r="H163" s="2" t="s">
        <v>5171</v>
      </c>
      <c r="I163" s="2">
        <v>7</v>
      </c>
      <c r="L163" s="2">
        <v>2</v>
      </c>
      <c r="M163" s="2" t="s">
        <v>5665</v>
      </c>
      <c r="N163" s="2" t="s">
        <v>5666</v>
      </c>
      <c r="S163" s="2" t="s">
        <v>51</v>
      </c>
      <c r="T163" s="2" t="s">
        <v>2942</v>
      </c>
      <c r="W163" s="2" t="s">
        <v>135</v>
      </c>
      <c r="X163" s="2" t="s">
        <v>2990</v>
      </c>
      <c r="Y163" s="2" t="s">
        <v>48</v>
      </c>
      <c r="Z163" s="2" t="s">
        <v>3034</v>
      </c>
      <c r="AC163" s="2">
        <v>66</v>
      </c>
      <c r="AD163" s="2" t="s">
        <v>312</v>
      </c>
      <c r="AE163" s="2" t="s">
        <v>3842</v>
      </c>
      <c r="AJ163" s="2" t="s">
        <v>50</v>
      </c>
      <c r="AK163" s="2" t="s">
        <v>3865</v>
      </c>
      <c r="AL163" s="2" t="s">
        <v>39</v>
      </c>
      <c r="AM163" s="2" t="s">
        <v>3867</v>
      </c>
      <c r="AT163" s="2" t="s">
        <v>40</v>
      </c>
      <c r="AU163" s="2" t="s">
        <v>3927</v>
      </c>
      <c r="AV163" s="2" t="s">
        <v>502</v>
      </c>
      <c r="AW163" s="2" t="s">
        <v>3986</v>
      </c>
      <c r="BG163" s="2" t="s">
        <v>40</v>
      </c>
      <c r="BH163" s="2" t="s">
        <v>3927</v>
      </c>
      <c r="BI163" s="2" t="s">
        <v>503</v>
      </c>
      <c r="BJ163" s="2" t="s">
        <v>4342</v>
      </c>
      <c r="BK163" s="2" t="s">
        <v>40</v>
      </c>
      <c r="BL163" s="2" t="s">
        <v>3927</v>
      </c>
      <c r="BM163" s="2" t="s">
        <v>504</v>
      </c>
      <c r="BN163" s="2" t="s">
        <v>4652</v>
      </c>
      <c r="BO163" s="2" t="s">
        <v>40</v>
      </c>
      <c r="BP163" s="2" t="s">
        <v>3927</v>
      </c>
      <c r="BQ163" s="2" t="s">
        <v>505</v>
      </c>
      <c r="BR163" s="2" t="s">
        <v>4898</v>
      </c>
      <c r="BS163" s="2" t="s">
        <v>506</v>
      </c>
      <c r="BT163" s="2" t="s">
        <v>5145</v>
      </c>
    </row>
    <row r="164" spans="1:72" ht="13.5" customHeight="1">
      <c r="A164" s="5" t="str">
        <f t="shared" si="7"/>
        <v>1861_각현내_009</v>
      </c>
      <c r="B164" s="2">
        <v>1861</v>
      </c>
      <c r="C164" s="2" t="s">
        <v>5173</v>
      </c>
      <c r="D164" s="2" t="s">
        <v>5174</v>
      </c>
      <c r="E164" s="2">
        <v>163</v>
      </c>
      <c r="F164" s="2">
        <v>1</v>
      </c>
      <c r="G164" s="2" t="s">
        <v>5169</v>
      </c>
      <c r="H164" s="2" t="s">
        <v>5171</v>
      </c>
      <c r="I164" s="2">
        <v>7</v>
      </c>
      <c r="L164" s="2">
        <v>2</v>
      </c>
      <c r="M164" s="2" t="s">
        <v>5665</v>
      </c>
      <c r="N164" s="2" t="s">
        <v>5666</v>
      </c>
      <c r="T164" s="2" t="s">
        <v>5221</v>
      </c>
      <c r="U164" s="2" t="s">
        <v>66</v>
      </c>
      <c r="V164" s="2" t="s">
        <v>2961</v>
      </c>
      <c r="Y164" s="2" t="s">
        <v>507</v>
      </c>
      <c r="Z164" s="2" t="s">
        <v>3144</v>
      </c>
      <c r="AC164" s="2">
        <v>61</v>
      </c>
      <c r="AD164" s="2" t="s">
        <v>508</v>
      </c>
      <c r="AE164" s="2" t="s">
        <v>3855</v>
      </c>
    </row>
    <row r="165" spans="1:72" ht="13.5" customHeight="1">
      <c r="A165" s="5" t="str">
        <f t="shared" si="7"/>
        <v>1861_각현내_009</v>
      </c>
      <c r="B165" s="2">
        <v>1861</v>
      </c>
      <c r="C165" s="2" t="s">
        <v>5173</v>
      </c>
      <c r="D165" s="2" t="s">
        <v>5174</v>
      </c>
      <c r="E165" s="2">
        <v>164</v>
      </c>
      <c r="F165" s="2">
        <v>1</v>
      </c>
      <c r="G165" s="2" t="s">
        <v>5169</v>
      </c>
      <c r="H165" s="2" t="s">
        <v>5171</v>
      </c>
      <c r="I165" s="2">
        <v>7</v>
      </c>
      <c r="L165" s="2">
        <v>2</v>
      </c>
      <c r="M165" s="2" t="s">
        <v>5665</v>
      </c>
      <c r="N165" s="2" t="s">
        <v>5666</v>
      </c>
      <c r="T165" s="2" t="s">
        <v>5221</v>
      </c>
      <c r="U165" s="2" t="s">
        <v>63</v>
      </c>
      <c r="V165" s="2" t="s">
        <v>2960</v>
      </c>
      <c r="Y165" s="2" t="s">
        <v>509</v>
      </c>
      <c r="Z165" s="2" t="s">
        <v>3145</v>
      </c>
      <c r="AC165" s="2">
        <v>80</v>
      </c>
      <c r="AD165" s="2" t="s">
        <v>86</v>
      </c>
      <c r="AE165" s="2" t="s">
        <v>3815</v>
      </c>
    </row>
    <row r="166" spans="1:72" ht="13.5" customHeight="1">
      <c r="A166" s="5" t="str">
        <f t="shared" si="7"/>
        <v>1861_각현내_009</v>
      </c>
      <c r="B166" s="2">
        <v>1861</v>
      </c>
      <c r="C166" s="2" t="s">
        <v>5173</v>
      </c>
      <c r="D166" s="2" t="s">
        <v>5174</v>
      </c>
      <c r="E166" s="2">
        <v>165</v>
      </c>
      <c r="F166" s="2">
        <v>1</v>
      </c>
      <c r="G166" s="2" t="s">
        <v>5169</v>
      </c>
      <c r="H166" s="2" t="s">
        <v>5171</v>
      </c>
      <c r="I166" s="2">
        <v>7</v>
      </c>
      <c r="L166" s="2">
        <v>2</v>
      </c>
      <c r="M166" s="2" t="s">
        <v>5665</v>
      </c>
      <c r="N166" s="2" t="s">
        <v>5666</v>
      </c>
      <c r="T166" s="2" t="s">
        <v>5221</v>
      </c>
      <c r="U166" s="2" t="s">
        <v>63</v>
      </c>
      <c r="V166" s="2" t="s">
        <v>2960</v>
      </c>
      <c r="Y166" s="2" t="s">
        <v>510</v>
      </c>
      <c r="Z166" s="2" t="s">
        <v>3146</v>
      </c>
      <c r="AC166" s="2">
        <v>47</v>
      </c>
      <c r="AD166" s="2" t="s">
        <v>511</v>
      </c>
      <c r="AE166" s="2" t="s">
        <v>3856</v>
      </c>
    </row>
    <row r="167" spans="1:72" ht="13.5" customHeight="1">
      <c r="A167" s="5" t="str">
        <f t="shared" si="7"/>
        <v>1861_각현내_009</v>
      </c>
      <c r="B167" s="2">
        <v>1861</v>
      </c>
      <c r="C167" s="2" t="s">
        <v>5173</v>
      </c>
      <c r="D167" s="2" t="s">
        <v>5174</v>
      </c>
      <c r="E167" s="2">
        <v>166</v>
      </c>
      <c r="F167" s="2">
        <v>1</v>
      </c>
      <c r="G167" s="2" t="s">
        <v>5169</v>
      </c>
      <c r="H167" s="2" t="s">
        <v>5171</v>
      </c>
      <c r="I167" s="2">
        <v>7</v>
      </c>
      <c r="L167" s="2">
        <v>2</v>
      </c>
      <c r="M167" s="2" t="s">
        <v>5665</v>
      </c>
      <c r="N167" s="2" t="s">
        <v>5666</v>
      </c>
      <c r="T167" s="2" t="s">
        <v>5221</v>
      </c>
      <c r="U167" s="2" t="s">
        <v>66</v>
      </c>
      <c r="V167" s="2" t="s">
        <v>2961</v>
      </c>
      <c r="Y167" s="2" t="s">
        <v>512</v>
      </c>
      <c r="Z167" s="2" t="s">
        <v>3147</v>
      </c>
      <c r="AC167" s="2">
        <v>34</v>
      </c>
      <c r="AD167" s="2" t="s">
        <v>136</v>
      </c>
      <c r="AE167" s="2" t="s">
        <v>3827</v>
      </c>
    </row>
    <row r="168" spans="1:72" ht="13.5" customHeight="1">
      <c r="A168" s="5" t="str">
        <f t="shared" si="7"/>
        <v>1861_각현내_009</v>
      </c>
      <c r="B168" s="2">
        <v>1861</v>
      </c>
      <c r="C168" s="2" t="s">
        <v>5173</v>
      </c>
      <c r="D168" s="2" t="s">
        <v>5174</v>
      </c>
      <c r="E168" s="2">
        <v>167</v>
      </c>
      <c r="F168" s="2">
        <v>1</v>
      </c>
      <c r="G168" s="2" t="s">
        <v>5169</v>
      </c>
      <c r="H168" s="2" t="s">
        <v>5171</v>
      </c>
      <c r="I168" s="2">
        <v>7</v>
      </c>
      <c r="L168" s="2">
        <v>3</v>
      </c>
      <c r="M168" s="2" t="s">
        <v>5667</v>
      </c>
      <c r="N168" s="2" t="s">
        <v>5668</v>
      </c>
      <c r="T168" s="2" t="s">
        <v>5220</v>
      </c>
      <c r="U168" s="2" t="s">
        <v>55</v>
      </c>
      <c r="V168" s="2" t="s">
        <v>2962</v>
      </c>
      <c r="W168" s="2" t="s">
        <v>411</v>
      </c>
      <c r="X168" s="2" t="s">
        <v>3002</v>
      </c>
      <c r="Y168" s="2" t="s">
        <v>513</v>
      </c>
      <c r="Z168" s="2" t="s">
        <v>3148</v>
      </c>
      <c r="AC168" s="2">
        <v>35</v>
      </c>
      <c r="AD168" s="2" t="s">
        <v>70</v>
      </c>
      <c r="AE168" s="2" t="s">
        <v>3808</v>
      </c>
      <c r="AJ168" s="2" t="s">
        <v>17</v>
      </c>
      <c r="AK168" s="2" t="s">
        <v>3864</v>
      </c>
      <c r="AL168" s="2" t="s">
        <v>514</v>
      </c>
      <c r="AM168" s="2" t="s">
        <v>3054</v>
      </c>
      <c r="AT168" s="2" t="s">
        <v>515</v>
      </c>
      <c r="AU168" s="2" t="s">
        <v>3930</v>
      </c>
      <c r="AV168" s="2" t="s">
        <v>516</v>
      </c>
      <c r="AW168" s="2" t="s">
        <v>3987</v>
      </c>
      <c r="BG168" s="2" t="s">
        <v>40</v>
      </c>
      <c r="BH168" s="2" t="s">
        <v>3927</v>
      </c>
      <c r="BI168" s="2" t="s">
        <v>517</v>
      </c>
      <c r="BJ168" s="2" t="s">
        <v>4343</v>
      </c>
      <c r="BK168" s="2" t="s">
        <v>40</v>
      </c>
      <c r="BL168" s="2" t="s">
        <v>3927</v>
      </c>
      <c r="BM168" s="2" t="s">
        <v>518</v>
      </c>
      <c r="BN168" s="2" t="s">
        <v>4653</v>
      </c>
      <c r="BO168" s="2" t="s">
        <v>40</v>
      </c>
      <c r="BP168" s="2" t="s">
        <v>3927</v>
      </c>
      <c r="BQ168" s="2" t="s">
        <v>519</v>
      </c>
      <c r="BR168" s="2" t="s">
        <v>4899</v>
      </c>
      <c r="BS168" s="2" t="s">
        <v>303</v>
      </c>
      <c r="BT168" s="2" t="s">
        <v>3890</v>
      </c>
    </row>
    <row r="169" spans="1:72" ht="13.5" customHeight="1">
      <c r="A169" s="5" t="str">
        <f t="shared" si="7"/>
        <v>1861_각현내_009</v>
      </c>
      <c r="B169" s="2">
        <v>1861</v>
      </c>
      <c r="C169" s="2" t="s">
        <v>5173</v>
      </c>
      <c r="D169" s="2" t="s">
        <v>5174</v>
      </c>
      <c r="E169" s="2">
        <v>168</v>
      </c>
      <c r="F169" s="2">
        <v>1</v>
      </c>
      <c r="G169" s="2" t="s">
        <v>5169</v>
      </c>
      <c r="H169" s="2" t="s">
        <v>5171</v>
      </c>
      <c r="I169" s="2">
        <v>7</v>
      </c>
      <c r="L169" s="2">
        <v>3</v>
      </c>
      <c r="M169" s="2" t="s">
        <v>5667</v>
      </c>
      <c r="N169" s="2" t="s">
        <v>5668</v>
      </c>
      <c r="S169" s="2" t="s">
        <v>46</v>
      </c>
      <c r="T169" s="2" t="s">
        <v>2941</v>
      </c>
      <c r="W169" s="2" t="s">
        <v>520</v>
      </c>
      <c r="X169" s="2" t="s">
        <v>3006</v>
      </c>
      <c r="Y169" s="2" t="s">
        <v>48</v>
      </c>
      <c r="Z169" s="2" t="s">
        <v>3034</v>
      </c>
      <c r="AC169" s="2">
        <v>57</v>
      </c>
      <c r="AD169" s="2" t="s">
        <v>200</v>
      </c>
      <c r="AE169" s="2" t="s">
        <v>3832</v>
      </c>
    </row>
    <row r="170" spans="1:72" ht="13.5" customHeight="1">
      <c r="A170" s="5" t="str">
        <f t="shared" si="7"/>
        <v>1861_각현내_009</v>
      </c>
      <c r="B170" s="2">
        <v>1861</v>
      </c>
      <c r="C170" s="2" t="s">
        <v>5173</v>
      </c>
      <c r="D170" s="2" t="s">
        <v>5174</v>
      </c>
      <c r="E170" s="2">
        <v>169</v>
      </c>
      <c r="F170" s="2">
        <v>1</v>
      </c>
      <c r="G170" s="2" t="s">
        <v>5169</v>
      </c>
      <c r="H170" s="2" t="s">
        <v>5171</v>
      </c>
      <c r="I170" s="2">
        <v>7</v>
      </c>
      <c r="L170" s="2">
        <v>3</v>
      </c>
      <c r="M170" s="2" t="s">
        <v>5667</v>
      </c>
      <c r="N170" s="2" t="s">
        <v>5668</v>
      </c>
      <c r="S170" s="2" t="s">
        <v>51</v>
      </c>
      <c r="T170" s="2" t="s">
        <v>2942</v>
      </c>
      <c r="W170" s="2" t="s">
        <v>494</v>
      </c>
      <c r="X170" s="2" t="s">
        <v>3005</v>
      </c>
      <c r="Y170" s="2" t="s">
        <v>48</v>
      </c>
      <c r="Z170" s="2" t="s">
        <v>3034</v>
      </c>
      <c r="AC170" s="2">
        <v>34</v>
      </c>
      <c r="AD170" s="2" t="s">
        <v>136</v>
      </c>
      <c r="AE170" s="2" t="s">
        <v>3827</v>
      </c>
      <c r="AJ170" s="2" t="s">
        <v>50</v>
      </c>
      <c r="AK170" s="2" t="s">
        <v>3865</v>
      </c>
      <c r="AL170" s="2" t="s">
        <v>359</v>
      </c>
      <c r="AM170" s="2" t="s">
        <v>3886</v>
      </c>
      <c r="AT170" s="2" t="s">
        <v>40</v>
      </c>
      <c r="AU170" s="2" t="s">
        <v>3927</v>
      </c>
      <c r="AV170" s="2" t="s">
        <v>521</v>
      </c>
      <c r="AW170" s="2" t="s">
        <v>3988</v>
      </c>
      <c r="BG170" s="2" t="s">
        <v>40</v>
      </c>
      <c r="BH170" s="2" t="s">
        <v>3927</v>
      </c>
      <c r="BI170" s="2" t="s">
        <v>522</v>
      </c>
      <c r="BJ170" s="2" t="s">
        <v>4279</v>
      </c>
      <c r="BK170" s="2" t="s">
        <v>40</v>
      </c>
      <c r="BL170" s="2" t="s">
        <v>3927</v>
      </c>
      <c r="BM170" s="2" t="s">
        <v>523</v>
      </c>
      <c r="BN170" s="2" t="s">
        <v>5363</v>
      </c>
      <c r="BO170" s="2" t="s">
        <v>40</v>
      </c>
      <c r="BP170" s="2" t="s">
        <v>3927</v>
      </c>
      <c r="BQ170" s="2" t="s">
        <v>524</v>
      </c>
      <c r="BR170" s="2" t="s">
        <v>4900</v>
      </c>
      <c r="BS170" s="2" t="s">
        <v>152</v>
      </c>
      <c r="BT170" s="2" t="s">
        <v>3880</v>
      </c>
    </row>
    <row r="171" spans="1:72" ht="13.5" customHeight="1">
      <c r="A171" s="5" t="str">
        <f t="shared" si="7"/>
        <v>1861_각현내_009</v>
      </c>
      <c r="B171" s="2">
        <v>1861</v>
      </c>
      <c r="C171" s="2" t="s">
        <v>5173</v>
      </c>
      <c r="D171" s="2" t="s">
        <v>5174</v>
      </c>
      <c r="E171" s="2">
        <v>170</v>
      </c>
      <c r="F171" s="2">
        <v>1</v>
      </c>
      <c r="G171" s="2" t="s">
        <v>5169</v>
      </c>
      <c r="H171" s="2" t="s">
        <v>5171</v>
      </c>
      <c r="I171" s="2">
        <v>7</v>
      </c>
      <c r="L171" s="2">
        <v>3</v>
      </c>
      <c r="M171" s="2" t="s">
        <v>5667</v>
      </c>
      <c r="N171" s="2" t="s">
        <v>5668</v>
      </c>
      <c r="T171" s="2" t="s">
        <v>5221</v>
      </c>
      <c r="U171" s="2" t="s">
        <v>66</v>
      </c>
      <c r="V171" s="2" t="s">
        <v>2961</v>
      </c>
      <c r="Y171" s="2" t="s">
        <v>525</v>
      </c>
      <c r="Z171" s="2" t="s">
        <v>3149</v>
      </c>
      <c r="AC171" s="2">
        <v>21</v>
      </c>
      <c r="AD171" s="2" t="s">
        <v>62</v>
      </c>
      <c r="AE171" s="2" t="s">
        <v>3806</v>
      </c>
    </row>
    <row r="172" spans="1:72" ht="13.5" customHeight="1">
      <c r="A172" s="5" t="str">
        <f t="shared" si="7"/>
        <v>1861_각현내_009</v>
      </c>
      <c r="B172" s="2">
        <v>1861</v>
      </c>
      <c r="C172" s="2" t="s">
        <v>5173</v>
      </c>
      <c r="D172" s="2" t="s">
        <v>5174</v>
      </c>
      <c r="E172" s="2">
        <v>171</v>
      </c>
      <c r="F172" s="2">
        <v>1</v>
      </c>
      <c r="G172" s="2" t="s">
        <v>5169</v>
      </c>
      <c r="H172" s="2" t="s">
        <v>5171</v>
      </c>
      <c r="I172" s="2">
        <v>7</v>
      </c>
      <c r="L172" s="2">
        <v>4</v>
      </c>
      <c r="M172" s="2" t="s">
        <v>5669</v>
      </c>
      <c r="N172" s="2" t="s">
        <v>5670</v>
      </c>
      <c r="T172" s="2" t="s">
        <v>5220</v>
      </c>
      <c r="U172" s="2" t="s">
        <v>55</v>
      </c>
      <c r="V172" s="2" t="s">
        <v>2962</v>
      </c>
      <c r="W172" s="2" t="s">
        <v>154</v>
      </c>
      <c r="X172" s="2" t="s">
        <v>2991</v>
      </c>
      <c r="Y172" s="2" t="s">
        <v>526</v>
      </c>
      <c r="Z172" s="2" t="s">
        <v>3150</v>
      </c>
      <c r="AC172" s="2">
        <v>51</v>
      </c>
      <c r="AD172" s="2" t="s">
        <v>106</v>
      </c>
      <c r="AE172" s="2" t="s">
        <v>3817</v>
      </c>
      <c r="AJ172" s="2" t="s">
        <v>17</v>
      </c>
      <c r="AK172" s="2" t="s">
        <v>3864</v>
      </c>
      <c r="AL172" s="2" t="s">
        <v>157</v>
      </c>
      <c r="AM172" s="2" t="s">
        <v>3875</v>
      </c>
      <c r="AT172" s="2" t="s">
        <v>40</v>
      </c>
      <c r="AU172" s="2" t="s">
        <v>3927</v>
      </c>
      <c r="AV172" s="2" t="s">
        <v>527</v>
      </c>
      <c r="AW172" s="2" t="s">
        <v>3654</v>
      </c>
      <c r="BG172" s="2" t="s">
        <v>40</v>
      </c>
      <c r="BH172" s="2" t="s">
        <v>3927</v>
      </c>
      <c r="BI172" s="2" t="s">
        <v>528</v>
      </c>
      <c r="BJ172" s="2" t="s">
        <v>4344</v>
      </c>
      <c r="BK172" s="2" t="s">
        <v>529</v>
      </c>
      <c r="BL172" s="2" t="s">
        <v>4612</v>
      </c>
      <c r="BM172" s="2" t="s">
        <v>530</v>
      </c>
      <c r="BN172" s="2" t="s">
        <v>5379</v>
      </c>
      <c r="BO172" s="2" t="s">
        <v>40</v>
      </c>
      <c r="BP172" s="2" t="s">
        <v>3927</v>
      </c>
      <c r="BQ172" s="2" t="s">
        <v>531</v>
      </c>
      <c r="BR172" s="2" t="s">
        <v>5397</v>
      </c>
      <c r="BS172" s="2" t="s">
        <v>94</v>
      </c>
      <c r="BT172" s="2" t="s">
        <v>5274</v>
      </c>
    </row>
    <row r="173" spans="1:72" ht="13.5" customHeight="1">
      <c r="A173" s="5" t="str">
        <f t="shared" si="7"/>
        <v>1861_각현내_009</v>
      </c>
      <c r="B173" s="2">
        <v>1861</v>
      </c>
      <c r="C173" s="2" t="s">
        <v>5173</v>
      </c>
      <c r="D173" s="2" t="s">
        <v>5174</v>
      </c>
      <c r="E173" s="2">
        <v>172</v>
      </c>
      <c r="F173" s="2">
        <v>1</v>
      </c>
      <c r="G173" s="2" t="s">
        <v>5169</v>
      </c>
      <c r="H173" s="2" t="s">
        <v>5171</v>
      </c>
      <c r="I173" s="2">
        <v>7</v>
      </c>
      <c r="L173" s="2">
        <v>4</v>
      </c>
      <c r="M173" s="2" t="s">
        <v>5669</v>
      </c>
      <c r="N173" s="2" t="s">
        <v>5670</v>
      </c>
      <c r="S173" s="2" t="s">
        <v>51</v>
      </c>
      <c r="T173" s="2" t="s">
        <v>2942</v>
      </c>
      <c r="W173" s="2" t="s">
        <v>242</v>
      </c>
      <c r="X173" s="2" t="s">
        <v>2996</v>
      </c>
      <c r="Y173" s="2" t="s">
        <v>48</v>
      </c>
      <c r="Z173" s="2" t="s">
        <v>3034</v>
      </c>
      <c r="AC173" s="2">
        <v>39</v>
      </c>
      <c r="AD173" s="2" t="s">
        <v>156</v>
      </c>
      <c r="AE173" s="2" t="s">
        <v>3829</v>
      </c>
      <c r="AJ173" s="2" t="s">
        <v>50</v>
      </c>
      <c r="AK173" s="2" t="s">
        <v>3865</v>
      </c>
      <c r="AL173" s="2" t="s">
        <v>245</v>
      </c>
      <c r="AM173" s="2" t="s">
        <v>3881</v>
      </c>
      <c r="AT173" s="2" t="s">
        <v>40</v>
      </c>
      <c r="AU173" s="2" t="s">
        <v>3927</v>
      </c>
      <c r="AV173" s="2" t="s">
        <v>532</v>
      </c>
      <c r="AW173" s="2" t="s">
        <v>3989</v>
      </c>
      <c r="BG173" s="2" t="s">
        <v>40</v>
      </c>
      <c r="BH173" s="2" t="s">
        <v>3927</v>
      </c>
      <c r="BI173" s="2" t="s">
        <v>533</v>
      </c>
      <c r="BJ173" s="2" t="s">
        <v>3401</v>
      </c>
      <c r="BK173" s="2" t="s">
        <v>40</v>
      </c>
      <c r="BL173" s="2" t="s">
        <v>3927</v>
      </c>
      <c r="BM173" s="2" t="s">
        <v>534</v>
      </c>
      <c r="BN173" s="2" t="s">
        <v>5598</v>
      </c>
      <c r="BO173" s="2" t="s">
        <v>40</v>
      </c>
      <c r="BP173" s="2" t="s">
        <v>3927</v>
      </c>
      <c r="BQ173" s="2" t="s">
        <v>535</v>
      </c>
      <c r="BR173" s="2" t="s">
        <v>4901</v>
      </c>
      <c r="BS173" s="2" t="s">
        <v>152</v>
      </c>
      <c r="BT173" s="2" t="s">
        <v>3880</v>
      </c>
    </row>
    <row r="174" spans="1:72" ht="13.5" customHeight="1">
      <c r="A174" s="5" t="str">
        <f t="shared" si="7"/>
        <v>1861_각현내_009</v>
      </c>
      <c r="B174" s="2">
        <v>1861</v>
      </c>
      <c r="C174" s="2" t="s">
        <v>5173</v>
      </c>
      <c r="D174" s="2" t="s">
        <v>5174</v>
      </c>
      <c r="E174" s="2">
        <v>173</v>
      </c>
      <c r="F174" s="2">
        <v>1</v>
      </c>
      <c r="G174" s="2" t="s">
        <v>5169</v>
      </c>
      <c r="H174" s="2" t="s">
        <v>5171</v>
      </c>
      <c r="I174" s="2">
        <v>7</v>
      </c>
      <c r="L174" s="2">
        <v>4</v>
      </c>
      <c r="M174" s="2" t="s">
        <v>5669</v>
      </c>
      <c r="N174" s="2" t="s">
        <v>5670</v>
      </c>
      <c r="T174" s="2" t="s">
        <v>5221</v>
      </c>
      <c r="U174" s="2" t="s">
        <v>66</v>
      </c>
      <c r="V174" s="2" t="s">
        <v>2961</v>
      </c>
      <c r="Y174" s="2" t="s">
        <v>536</v>
      </c>
      <c r="Z174" s="2" t="s">
        <v>3151</v>
      </c>
      <c r="AC174" s="2">
        <v>61</v>
      </c>
      <c r="AD174" s="2" t="s">
        <v>508</v>
      </c>
      <c r="AE174" s="2" t="s">
        <v>3855</v>
      </c>
    </row>
    <row r="175" spans="1:72" ht="13.5" customHeight="1">
      <c r="A175" s="5" t="str">
        <f t="shared" ref="A175:A194" si="8">HYPERLINK("http://kyu.snu.ac.kr/sdhj/index.jsp?type=hj/GK14785_00_IH_0001_010.jpg","1861_각현내_010")</f>
        <v>1861_각현내_010</v>
      </c>
      <c r="B175" s="2">
        <v>1861</v>
      </c>
      <c r="C175" s="2" t="s">
        <v>5173</v>
      </c>
      <c r="D175" s="2" t="s">
        <v>5174</v>
      </c>
      <c r="E175" s="2">
        <v>174</v>
      </c>
      <c r="F175" s="2">
        <v>1</v>
      </c>
      <c r="G175" s="2" t="s">
        <v>5169</v>
      </c>
      <c r="H175" s="2" t="s">
        <v>5171</v>
      </c>
      <c r="I175" s="2">
        <v>7</v>
      </c>
      <c r="L175" s="2">
        <v>5</v>
      </c>
      <c r="M175" s="2" t="s">
        <v>5671</v>
      </c>
      <c r="N175" s="2" t="s">
        <v>5672</v>
      </c>
      <c r="T175" s="2" t="s">
        <v>5220</v>
      </c>
      <c r="U175" s="2" t="s">
        <v>55</v>
      </c>
      <c r="V175" s="2" t="s">
        <v>2962</v>
      </c>
      <c r="W175" s="2" t="s">
        <v>87</v>
      </c>
      <c r="X175" s="2" t="s">
        <v>2988</v>
      </c>
      <c r="Y175" s="2" t="s">
        <v>537</v>
      </c>
      <c r="Z175" s="2" t="s">
        <v>3152</v>
      </c>
      <c r="AC175" s="2">
        <v>59</v>
      </c>
      <c r="AD175" s="2" t="s">
        <v>209</v>
      </c>
      <c r="AE175" s="2" t="s">
        <v>3833</v>
      </c>
      <c r="AJ175" s="2" t="s">
        <v>17</v>
      </c>
      <c r="AK175" s="2" t="s">
        <v>3864</v>
      </c>
      <c r="AL175" s="2" t="s">
        <v>89</v>
      </c>
      <c r="AM175" s="2" t="s">
        <v>3870</v>
      </c>
      <c r="AT175" s="2" t="s">
        <v>40</v>
      </c>
      <c r="AU175" s="2" t="s">
        <v>3927</v>
      </c>
      <c r="AV175" s="2" t="s">
        <v>294</v>
      </c>
      <c r="AW175" s="2" t="s">
        <v>3990</v>
      </c>
      <c r="BG175" s="2" t="s">
        <v>40</v>
      </c>
      <c r="BH175" s="2" t="s">
        <v>3927</v>
      </c>
      <c r="BI175" s="2" t="s">
        <v>295</v>
      </c>
      <c r="BJ175" s="2" t="s">
        <v>4345</v>
      </c>
      <c r="BK175" s="2" t="s">
        <v>40</v>
      </c>
      <c r="BL175" s="2" t="s">
        <v>3927</v>
      </c>
      <c r="BM175" s="2" t="s">
        <v>538</v>
      </c>
      <c r="BN175" s="2" t="s">
        <v>4654</v>
      </c>
      <c r="BO175" s="2" t="s">
        <v>40</v>
      </c>
      <c r="BP175" s="2" t="s">
        <v>3927</v>
      </c>
      <c r="BQ175" s="2" t="s">
        <v>539</v>
      </c>
      <c r="BR175" s="2" t="s">
        <v>4902</v>
      </c>
      <c r="BS175" s="2" t="s">
        <v>39</v>
      </c>
      <c r="BT175" s="2" t="s">
        <v>3867</v>
      </c>
    </row>
    <row r="176" spans="1:72" ht="13.5" customHeight="1">
      <c r="A176" s="5" t="str">
        <f t="shared" si="8"/>
        <v>1861_각현내_010</v>
      </c>
      <c r="B176" s="2">
        <v>1861</v>
      </c>
      <c r="C176" s="2" t="s">
        <v>5173</v>
      </c>
      <c r="D176" s="2" t="s">
        <v>5174</v>
      </c>
      <c r="E176" s="2">
        <v>175</v>
      </c>
      <c r="F176" s="2">
        <v>1</v>
      </c>
      <c r="G176" s="2" t="s">
        <v>5169</v>
      </c>
      <c r="H176" s="2" t="s">
        <v>5171</v>
      </c>
      <c r="I176" s="2">
        <v>7</v>
      </c>
      <c r="L176" s="2">
        <v>5</v>
      </c>
      <c r="M176" s="2" t="s">
        <v>5671</v>
      </c>
      <c r="N176" s="2" t="s">
        <v>5672</v>
      </c>
      <c r="S176" s="2" t="s">
        <v>51</v>
      </c>
      <c r="T176" s="2" t="s">
        <v>2942</v>
      </c>
      <c r="W176" s="2" t="s">
        <v>95</v>
      </c>
      <c r="X176" s="2" t="s">
        <v>5192</v>
      </c>
      <c r="Y176" s="2" t="s">
        <v>48</v>
      </c>
      <c r="Z176" s="2" t="s">
        <v>3034</v>
      </c>
      <c r="AC176" s="2">
        <v>63</v>
      </c>
      <c r="AD176" s="2" t="s">
        <v>216</v>
      </c>
      <c r="AE176" s="2" t="s">
        <v>3834</v>
      </c>
      <c r="AJ176" s="2" t="s">
        <v>50</v>
      </c>
      <c r="AK176" s="2" t="s">
        <v>3865</v>
      </c>
      <c r="AL176" s="2" t="s">
        <v>94</v>
      </c>
      <c r="AM176" s="2" t="s">
        <v>5274</v>
      </c>
      <c r="AT176" s="2" t="s">
        <v>540</v>
      </c>
      <c r="AU176" s="2" t="s">
        <v>3931</v>
      </c>
      <c r="AV176" s="2" t="s">
        <v>541</v>
      </c>
      <c r="AW176" s="2" t="s">
        <v>3991</v>
      </c>
      <c r="BG176" s="2" t="s">
        <v>40</v>
      </c>
      <c r="BH176" s="2" t="s">
        <v>3927</v>
      </c>
      <c r="BI176" s="2" t="s">
        <v>542</v>
      </c>
      <c r="BJ176" s="2" t="s">
        <v>4346</v>
      </c>
      <c r="BK176" s="2" t="s">
        <v>40</v>
      </c>
      <c r="BL176" s="2" t="s">
        <v>3927</v>
      </c>
      <c r="BM176" s="2" t="s">
        <v>543</v>
      </c>
      <c r="BN176" s="2" t="s">
        <v>4010</v>
      </c>
      <c r="BO176" s="2" t="s">
        <v>40</v>
      </c>
      <c r="BP176" s="2" t="s">
        <v>3927</v>
      </c>
      <c r="BQ176" s="2" t="s">
        <v>544</v>
      </c>
      <c r="BR176" s="2" t="s">
        <v>4903</v>
      </c>
      <c r="BS176" s="2" t="s">
        <v>39</v>
      </c>
      <c r="BT176" s="2" t="s">
        <v>3867</v>
      </c>
    </row>
    <row r="177" spans="1:72" ht="13.5" customHeight="1">
      <c r="A177" s="5" t="str">
        <f t="shared" si="8"/>
        <v>1861_각현내_010</v>
      </c>
      <c r="B177" s="2">
        <v>1861</v>
      </c>
      <c r="C177" s="2" t="s">
        <v>5173</v>
      </c>
      <c r="D177" s="2" t="s">
        <v>5174</v>
      </c>
      <c r="E177" s="2">
        <v>176</v>
      </c>
      <c r="F177" s="2">
        <v>1</v>
      </c>
      <c r="G177" s="2" t="s">
        <v>5169</v>
      </c>
      <c r="H177" s="2" t="s">
        <v>5171</v>
      </c>
      <c r="I177" s="2">
        <v>7</v>
      </c>
      <c r="L177" s="2">
        <v>5</v>
      </c>
      <c r="M177" s="2" t="s">
        <v>5671</v>
      </c>
      <c r="N177" s="2" t="s">
        <v>5672</v>
      </c>
      <c r="S177" s="2" t="s">
        <v>104</v>
      </c>
      <c r="T177" s="2" t="s">
        <v>2944</v>
      </c>
      <c r="W177" s="2" t="s">
        <v>135</v>
      </c>
      <c r="X177" s="2" t="s">
        <v>2990</v>
      </c>
      <c r="Y177" s="2" t="s">
        <v>48</v>
      </c>
      <c r="Z177" s="2" t="s">
        <v>3034</v>
      </c>
      <c r="AC177" s="2">
        <v>39</v>
      </c>
      <c r="AD177" s="2" t="s">
        <v>156</v>
      </c>
      <c r="AE177" s="2" t="s">
        <v>3829</v>
      </c>
    </row>
    <row r="178" spans="1:72" ht="13.5" customHeight="1">
      <c r="A178" s="5" t="str">
        <f t="shared" si="8"/>
        <v>1861_각현내_010</v>
      </c>
      <c r="B178" s="2">
        <v>1861</v>
      </c>
      <c r="C178" s="2" t="s">
        <v>5173</v>
      </c>
      <c r="D178" s="2" t="s">
        <v>5174</v>
      </c>
      <c r="E178" s="2">
        <v>177</v>
      </c>
      <c r="F178" s="2">
        <v>1</v>
      </c>
      <c r="G178" s="2" t="s">
        <v>5169</v>
      </c>
      <c r="H178" s="2" t="s">
        <v>5171</v>
      </c>
      <c r="I178" s="2">
        <v>7</v>
      </c>
      <c r="L178" s="2">
        <v>5</v>
      </c>
      <c r="M178" s="2" t="s">
        <v>5671</v>
      </c>
      <c r="N178" s="2" t="s">
        <v>5672</v>
      </c>
      <c r="S178" s="2" t="s">
        <v>109</v>
      </c>
      <c r="T178" s="2" t="s">
        <v>2945</v>
      </c>
      <c r="U178" s="2" t="s">
        <v>55</v>
      </c>
      <c r="V178" s="2" t="s">
        <v>2962</v>
      </c>
      <c r="Y178" s="2" t="s">
        <v>545</v>
      </c>
      <c r="Z178" s="2" t="s">
        <v>3153</v>
      </c>
      <c r="AC178" s="2">
        <v>37</v>
      </c>
      <c r="AD178" s="2" t="s">
        <v>285</v>
      </c>
      <c r="AE178" s="2" t="s">
        <v>3840</v>
      </c>
    </row>
    <row r="179" spans="1:72" ht="13.5" customHeight="1">
      <c r="A179" s="5" t="str">
        <f t="shared" si="8"/>
        <v>1861_각현내_010</v>
      </c>
      <c r="B179" s="2">
        <v>1861</v>
      </c>
      <c r="C179" s="2" t="s">
        <v>5173</v>
      </c>
      <c r="D179" s="2" t="s">
        <v>5174</v>
      </c>
      <c r="E179" s="2">
        <v>178</v>
      </c>
      <c r="F179" s="2">
        <v>1</v>
      </c>
      <c r="G179" s="2" t="s">
        <v>5169</v>
      </c>
      <c r="H179" s="2" t="s">
        <v>5171</v>
      </c>
      <c r="I179" s="2">
        <v>7</v>
      </c>
      <c r="L179" s="2">
        <v>5</v>
      </c>
      <c r="M179" s="2" t="s">
        <v>5671</v>
      </c>
      <c r="N179" s="2" t="s">
        <v>5672</v>
      </c>
      <c r="S179" s="2" t="s">
        <v>111</v>
      </c>
      <c r="T179" s="2" t="s">
        <v>2946</v>
      </c>
      <c r="W179" s="2" t="s">
        <v>546</v>
      </c>
      <c r="X179" s="2" t="s">
        <v>3007</v>
      </c>
      <c r="Y179" s="2" t="s">
        <v>48</v>
      </c>
      <c r="Z179" s="2" t="s">
        <v>3034</v>
      </c>
      <c r="AC179" s="2">
        <v>40</v>
      </c>
      <c r="AD179" s="2" t="s">
        <v>146</v>
      </c>
      <c r="AE179" s="2" t="s">
        <v>3828</v>
      </c>
    </row>
    <row r="180" spans="1:72" ht="13.5" customHeight="1">
      <c r="A180" s="5" t="str">
        <f t="shared" si="8"/>
        <v>1861_각현내_010</v>
      </c>
      <c r="B180" s="2">
        <v>1861</v>
      </c>
      <c r="C180" s="2" t="s">
        <v>5173</v>
      </c>
      <c r="D180" s="2" t="s">
        <v>5174</v>
      </c>
      <c r="E180" s="2">
        <v>179</v>
      </c>
      <c r="F180" s="2">
        <v>1</v>
      </c>
      <c r="G180" s="2" t="s">
        <v>5169</v>
      </c>
      <c r="H180" s="2" t="s">
        <v>5171</v>
      </c>
      <c r="I180" s="2">
        <v>7</v>
      </c>
      <c r="L180" s="2">
        <v>5</v>
      </c>
      <c r="M180" s="2" t="s">
        <v>5671</v>
      </c>
      <c r="N180" s="2" t="s">
        <v>5672</v>
      </c>
      <c r="S180" s="2" t="s">
        <v>109</v>
      </c>
      <c r="T180" s="2" t="s">
        <v>2945</v>
      </c>
      <c r="U180" s="2" t="s">
        <v>55</v>
      </c>
      <c r="V180" s="2" t="s">
        <v>2962</v>
      </c>
      <c r="Y180" s="2" t="s">
        <v>547</v>
      </c>
      <c r="Z180" s="2" t="s">
        <v>3154</v>
      </c>
      <c r="AC180" s="2">
        <v>33</v>
      </c>
      <c r="AD180" s="2" t="s">
        <v>112</v>
      </c>
      <c r="AE180" s="2" t="s">
        <v>3819</v>
      </c>
    </row>
    <row r="181" spans="1:72" ht="13.5" customHeight="1">
      <c r="A181" s="5" t="str">
        <f t="shared" si="8"/>
        <v>1861_각현내_010</v>
      </c>
      <c r="B181" s="2">
        <v>1861</v>
      </c>
      <c r="C181" s="2" t="s">
        <v>5173</v>
      </c>
      <c r="D181" s="2" t="s">
        <v>5174</v>
      </c>
      <c r="E181" s="2">
        <v>180</v>
      </c>
      <c r="F181" s="2">
        <v>1</v>
      </c>
      <c r="G181" s="2" t="s">
        <v>5169</v>
      </c>
      <c r="H181" s="2" t="s">
        <v>5171</v>
      </c>
      <c r="I181" s="2">
        <v>7</v>
      </c>
      <c r="L181" s="2">
        <v>5</v>
      </c>
      <c r="M181" s="2" t="s">
        <v>5671</v>
      </c>
      <c r="N181" s="2" t="s">
        <v>5672</v>
      </c>
      <c r="S181" s="2" t="s">
        <v>111</v>
      </c>
      <c r="T181" s="2" t="s">
        <v>2946</v>
      </c>
      <c r="W181" s="2" t="s">
        <v>191</v>
      </c>
      <c r="X181" s="2" t="s">
        <v>2993</v>
      </c>
      <c r="Y181" s="2" t="s">
        <v>48</v>
      </c>
      <c r="Z181" s="2" t="s">
        <v>3034</v>
      </c>
      <c r="AC181" s="2">
        <v>38</v>
      </c>
      <c r="AD181" s="2" t="s">
        <v>278</v>
      </c>
      <c r="AE181" s="2" t="s">
        <v>3839</v>
      </c>
    </row>
    <row r="182" spans="1:72" ht="13.5" customHeight="1">
      <c r="A182" s="5" t="str">
        <f t="shared" si="8"/>
        <v>1861_각현내_010</v>
      </c>
      <c r="B182" s="2">
        <v>1861</v>
      </c>
      <c r="C182" s="2" t="s">
        <v>5173</v>
      </c>
      <c r="D182" s="2" t="s">
        <v>5174</v>
      </c>
      <c r="E182" s="2">
        <v>181</v>
      </c>
      <c r="F182" s="2">
        <v>1</v>
      </c>
      <c r="G182" s="2" t="s">
        <v>5169</v>
      </c>
      <c r="H182" s="2" t="s">
        <v>5171</v>
      </c>
      <c r="I182" s="2">
        <v>7</v>
      </c>
      <c r="L182" s="2">
        <v>5</v>
      </c>
      <c r="M182" s="2" t="s">
        <v>5671</v>
      </c>
      <c r="N182" s="2" t="s">
        <v>5672</v>
      </c>
      <c r="T182" s="2" t="s">
        <v>5221</v>
      </c>
      <c r="U182" s="2" t="s">
        <v>66</v>
      </c>
      <c r="V182" s="2" t="s">
        <v>2961</v>
      </c>
      <c r="Y182" s="2" t="s">
        <v>305</v>
      </c>
      <c r="Z182" s="2" t="s">
        <v>3082</v>
      </c>
      <c r="AC182" s="2">
        <v>54</v>
      </c>
      <c r="AD182" s="2" t="s">
        <v>103</v>
      </c>
      <c r="AE182" s="2" t="s">
        <v>3816</v>
      </c>
    </row>
    <row r="183" spans="1:72" ht="13.5" customHeight="1">
      <c r="A183" s="5" t="str">
        <f t="shared" si="8"/>
        <v>1861_각현내_010</v>
      </c>
      <c r="B183" s="2">
        <v>1861</v>
      </c>
      <c r="C183" s="2" t="s">
        <v>5173</v>
      </c>
      <c r="D183" s="2" t="s">
        <v>5174</v>
      </c>
      <c r="E183" s="2">
        <v>182</v>
      </c>
      <c r="F183" s="2">
        <v>1</v>
      </c>
      <c r="G183" s="2" t="s">
        <v>5169</v>
      </c>
      <c r="H183" s="2" t="s">
        <v>5171</v>
      </c>
      <c r="I183" s="2">
        <v>7</v>
      </c>
      <c r="L183" s="2">
        <v>5</v>
      </c>
      <c r="M183" s="2" t="s">
        <v>5671</v>
      </c>
      <c r="N183" s="2" t="s">
        <v>5672</v>
      </c>
      <c r="T183" s="2" t="s">
        <v>5221</v>
      </c>
      <c r="U183" s="2" t="s">
        <v>63</v>
      </c>
      <c r="V183" s="2" t="s">
        <v>2960</v>
      </c>
      <c r="Y183" s="2" t="s">
        <v>548</v>
      </c>
      <c r="Z183" s="2" t="s">
        <v>3155</v>
      </c>
      <c r="AC183" s="2">
        <v>57</v>
      </c>
      <c r="AD183" s="2" t="s">
        <v>200</v>
      </c>
      <c r="AE183" s="2" t="s">
        <v>3832</v>
      </c>
    </row>
    <row r="184" spans="1:72" ht="13.5" customHeight="1">
      <c r="A184" s="5" t="str">
        <f t="shared" si="8"/>
        <v>1861_각현내_010</v>
      </c>
      <c r="B184" s="2">
        <v>1861</v>
      </c>
      <c r="C184" s="2" t="s">
        <v>5173</v>
      </c>
      <c r="D184" s="2" t="s">
        <v>5174</v>
      </c>
      <c r="E184" s="2">
        <v>183</v>
      </c>
      <c r="F184" s="2">
        <v>1</v>
      </c>
      <c r="G184" s="2" t="s">
        <v>5169</v>
      </c>
      <c r="H184" s="2" t="s">
        <v>5171</v>
      </c>
      <c r="I184" s="2">
        <v>7</v>
      </c>
      <c r="L184" s="2">
        <v>5</v>
      </c>
      <c r="M184" s="2" t="s">
        <v>5671</v>
      </c>
      <c r="N184" s="2" t="s">
        <v>5672</v>
      </c>
      <c r="T184" s="2" t="s">
        <v>5221</v>
      </c>
      <c r="U184" s="2" t="s">
        <v>63</v>
      </c>
      <c r="V184" s="2" t="s">
        <v>2960</v>
      </c>
      <c r="Y184" s="2" t="s">
        <v>304</v>
      </c>
      <c r="Z184" s="2" t="s">
        <v>3081</v>
      </c>
      <c r="AC184" s="2">
        <v>30</v>
      </c>
      <c r="AD184" s="2" t="s">
        <v>110</v>
      </c>
      <c r="AE184" s="2" t="s">
        <v>3818</v>
      </c>
    </row>
    <row r="185" spans="1:72" ht="13.5" customHeight="1">
      <c r="A185" s="5" t="str">
        <f t="shared" si="8"/>
        <v>1861_각현내_010</v>
      </c>
      <c r="B185" s="2">
        <v>1861</v>
      </c>
      <c r="C185" s="2" t="s">
        <v>5173</v>
      </c>
      <c r="D185" s="2" t="s">
        <v>5174</v>
      </c>
      <c r="E185" s="2">
        <v>184</v>
      </c>
      <c r="F185" s="2">
        <v>1</v>
      </c>
      <c r="G185" s="2" t="s">
        <v>5169</v>
      </c>
      <c r="H185" s="2" t="s">
        <v>5171</v>
      </c>
      <c r="I185" s="2">
        <v>7</v>
      </c>
      <c r="L185" s="2">
        <v>5</v>
      </c>
      <c r="M185" s="2" t="s">
        <v>5671</v>
      </c>
      <c r="N185" s="2" t="s">
        <v>5672</v>
      </c>
      <c r="T185" s="2" t="s">
        <v>5221</v>
      </c>
      <c r="U185" s="2" t="s">
        <v>63</v>
      </c>
      <c r="V185" s="2" t="s">
        <v>2960</v>
      </c>
      <c r="Y185" s="2" t="s">
        <v>549</v>
      </c>
      <c r="Z185" s="2" t="s">
        <v>3156</v>
      </c>
      <c r="AC185" s="2">
        <v>18</v>
      </c>
      <c r="AD185" s="2" t="s">
        <v>125</v>
      </c>
      <c r="AE185" s="2" t="s">
        <v>3825</v>
      </c>
    </row>
    <row r="186" spans="1:72" ht="13.5" customHeight="1">
      <c r="A186" s="5" t="str">
        <f t="shared" si="8"/>
        <v>1861_각현내_010</v>
      </c>
      <c r="B186" s="2">
        <v>1861</v>
      </c>
      <c r="C186" s="2" t="s">
        <v>5173</v>
      </c>
      <c r="D186" s="2" t="s">
        <v>5174</v>
      </c>
      <c r="E186" s="2">
        <v>185</v>
      </c>
      <c r="F186" s="2">
        <v>1</v>
      </c>
      <c r="G186" s="2" t="s">
        <v>5169</v>
      </c>
      <c r="H186" s="2" t="s">
        <v>5171</v>
      </c>
      <c r="I186" s="2">
        <v>8</v>
      </c>
      <c r="J186" s="2" t="s">
        <v>550</v>
      </c>
      <c r="K186" s="2" t="s">
        <v>2884</v>
      </c>
      <c r="L186" s="2">
        <v>1</v>
      </c>
      <c r="M186" s="2" t="s">
        <v>5673</v>
      </c>
      <c r="N186" s="2" t="s">
        <v>5674</v>
      </c>
      <c r="O186" s="2" t="s">
        <v>6</v>
      </c>
      <c r="P186" s="2" t="s">
        <v>2927</v>
      </c>
      <c r="T186" s="2" t="s">
        <v>5220</v>
      </c>
      <c r="U186" s="2" t="s">
        <v>55</v>
      </c>
      <c r="V186" s="2" t="s">
        <v>2962</v>
      </c>
      <c r="W186" s="2" t="s">
        <v>154</v>
      </c>
      <c r="X186" s="2" t="s">
        <v>2991</v>
      </c>
      <c r="Y186" s="2" t="s">
        <v>551</v>
      </c>
      <c r="Z186" s="2" t="s">
        <v>3157</v>
      </c>
      <c r="AC186" s="2">
        <v>75</v>
      </c>
      <c r="AD186" s="2" t="s">
        <v>552</v>
      </c>
      <c r="AE186" s="2" t="s">
        <v>3857</v>
      </c>
      <c r="AJ186" s="2" t="s">
        <v>17</v>
      </c>
      <c r="AK186" s="2" t="s">
        <v>3864</v>
      </c>
      <c r="AL186" s="2" t="s">
        <v>157</v>
      </c>
      <c r="AM186" s="2" t="s">
        <v>3875</v>
      </c>
      <c r="AT186" s="2" t="s">
        <v>40</v>
      </c>
      <c r="AU186" s="2" t="s">
        <v>3927</v>
      </c>
      <c r="AV186" s="2" t="s">
        <v>553</v>
      </c>
      <c r="AW186" s="2" t="s">
        <v>3608</v>
      </c>
      <c r="BG186" s="2" t="s">
        <v>40</v>
      </c>
      <c r="BH186" s="2" t="s">
        <v>3927</v>
      </c>
      <c r="BI186" s="2" t="s">
        <v>554</v>
      </c>
      <c r="BJ186" s="2" t="s">
        <v>4347</v>
      </c>
      <c r="BK186" s="2" t="s">
        <v>40</v>
      </c>
      <c r="BL186" s="2" t="s">
        <v>3927</v>
      </c>
      <c r="BM186" s="2" t="s">
        <v>555</v>
      </c>
      <c r="BN186" s="2" t="s">
        <v>4655</v>
      </c>
      <c r="BO186" s="2" t="s">
        <v>40</v>
      </c>
      <c r="BP186" s="2" t="s">
        <v>3927</v>
      </c>
      <c r="BQ186" s="2" t="s">
        <v>556</v>
      </c>
      <c r="BR186" s="2" t="s">
        <v>5547</v>
      </c>
      <c r="BS186" s="2" t="s">
        <v>152</v>
      </c>
      <c r="BT186" s="2" t="s">
        <v>3880</v>
      </c>
    </row>
    <row r="187" spans="1:72" ht="13.5" customHeight="1">
      <c r="A187" s="5" t="str">
        <f t="shared" si="8"/>
        <v>1861_각현내_010</v>
      </c>
      <c r="B187" s="2">
        <v>1861</v>
      </c>
      <c r="C187" s="2" t="s">
        <v>5173</v>
      </c>
      <c r="D187" s="2" t="s">
        <v>5174</v>
      </c>
      <c r="E187" s="2">
        <v>186</v>
      </c>
      <c r="F187" s="2">
        <v>1</v>
      </c>
      <c r="G187" s="2" t="s">
        <v>5169</v>
      </c>
      <c r="H187" s="2" t="s">
        <v>5171</v>
      </c>
      <c r="I187" s="2">
        <v>8</v>
      </c>
      <c r="L187" s="2">
        <v>1</v>
      </c>
      <c r="M187" s="2" t="s">
        <v>5673</v>
      </c>
      <c r="N187" s="2" t="s">
        <v>5674</v>
      </c>
      <c r="T187" s="2" t="s">
        <v>5221</v>
      </c>
      <c r="U187" s="2" t="s">
        <v>63</v>
      </c>
      <c r="V187" s="2" t="s">
        <v>2960</v>
      </c>
      <c r="Y187" s="2" t="s">
        <v>557</v>
      </c>
      <c r="Z187" s="2" t="s">
        <v>3158</v>
      </c>
      <c r="AC187" s="2">
        <v>45</v>
      </c>
      <c r="AD187" s="2" t="s">
        <v>315</v>
      </c>
      <c r="AE187" s="2" t="s">
        <v>3843</v>
      </c>
    </row>
    <row r="188" spans="1:72" ht="13.5" customHeight="1">
      <c r="A188" s="5" t="str">
        <f t="shared" si="8"/>
        <v>1861_각현내_010</v>
      </c>
      <c r="B188" s="2">
        <v>1861</v>
      </c>
      <c r="C188" s="2" t="s">
        <v>5173</v>
      </c>
      <c r="D188" s="2" t="s">
        <v>5174</v>
      </c>
      <c r="E188" s="2">
        <v>187</v>
      </c>
      <c r="F188" s="2">
        <v>1</v>
      </c>
      <c r="G188" s="2" t="s">
        <v>5169</v>
      </c>
      <c r="H188" s="2" t="s">
        <v>5171</v>
      </c>
      <c r="I188" s="2">
        <v>8</v>
      </c>
      <c r="L188" s="2">
        <v>2</v>
      </c>
      <c r="M188" s="2" t="s">
        <v>5675</v>
      </c>
      <c r="N188" s="2" t="s">
        <v>5676</v>
      </c>
      <c r="T188" s="2" t="s">
        <v>5220</v>
      </c>
      <c r="U188" s="2" t="s">
        <v>55</v>
      </c>
      <c r="V188" s="2" t="s">
        <v>2962</v>
      </c>
      <c r="W188" s="2" t="s">
        <v>215</v>
      </c>
      <c r="X188" s="2" t="s">
        <v>2995</v>
      </c>
      <c r="Y188" s="2" t="s">
        <v>558</v>
      </c>
      <c r="Z188" s="2" t="s">
        <v>3159</v>
      </c>
      <c r="AC188" s="2">
        <v>46</v>
      </c>
      <c r="AD188" s="2" t="s">
        <v>315</v>
      </c>
      <c r="AE188" s="2" t="s">
        <v>3843</v>
      </c>
      <c r="AJ188" s="2" t="s">
        <v>17</v>
      </c>
      <c r="AK188" s="2" t="s">
        <v>3864</v>
      </c>
      <c r="AL188" s="2" t="s">
        <v>152</v>
      </c>
      <c r="AM188" s="2" t="s">
        <v>3880</v>
      </c>
      <c r="AT188" s="2" t="s">
        <v>40</v>
      </c>
      <c r="AU188" s="2" t="s">
        <v>3927</v>
      </c>
      <c r="AV188" s="2" t="s">
        <v>559</v>
      </c>
      <c r="AW188" s="2" t="s">
        <v>5322</v>
      </c>
      <c r="BG188" s="2" t="s">
        <v>40</v>
      </c>
      <c r="BH188" s="2" t="s">
        <v>3927</v>
      </c>
      <c r="BI188" s="2" t="s">
        <v>560</v>
      </c>
      <c r="BJ188" s="2" t="s">
        <v>4348</v>
      </c>
      <c r="BK188" s="2" t="s">
        <v>40</v>
      </c>
      <c r="BL188" s="2" t="s">
        <v>3927</v>
      </c>
      <c r="BM188" s="2" t="s">
        <v>408</v>
      </c>
      <c r="BN188" s="2" t="s">
        <v>4642</v>
      </c>
      <c r="BO188" s="2" t="s">
        <v>40</v>
      </c>
      <c r="BP188" s="2" t="s">
        <v>3927</v>
      </c>
      <c r="BQ188" s="2" t="s">
        <v>561</v>
      </c>
      <c r="BR188" s="2" t="s">
        <v>5455</v>
      </c>
      <c r="BS188" s="2" t="s">
        <v>94</v>
      </c>
      <c r="BT188" s="2" t="s">
        <v>5274</v>
      </c>
    </row>
    <row r="189" spans="1:72" ht="13.5" customHeight="1">
      <c r="A189" s="5" t="str">
        <f t="shared" si="8"/>
        <v>1861_각현내_010</v>
      </c>
      <c r="B189" s="2">
        <v>1861</v>
      </c>
      <c r="C189" s="2" t="s">
        <v>5173</v>
      </c>
      <c r="D189" s="2" t="s">
        <v>5174</v>
      </c>
      <c r="E189" s="2">
        <v>188</v>
      </c>
      <c r="F189" s="2">
        <v>1</v>
      </c>
      <c r="G189" s="2" t="s">
        <v>5169</v>
      </c>
      <c r="H189" s="2" t="s">
        <v>5171</v>
      </c>
      <c r="I189" s="2">
        <v>8</v>
      </c>
      <c r="L189" s="2">
        <v>2</v>
      </c>
      <c r="M189" s="2" t="s">
        <v>5675</v>
      </c>
      <c r="N189" s="2" t="s">
        <v>5676</v>
      </c>
      <c r="S189" s="2" t="s">
        <v>46</v>
      </c>
      <c r="T189" s="2" t="s">
        <v>2941</v>
      </c>
      <c r="W189" s="2" t="s">
        <v>95</v>
      </c>
      <c r="X189" s="2" t="s">
        <v>5192</v>
      </c>
      <c r="Y189" s="2" t="s">
        <v>48</v>
      </c>
      <c r="Z189" s="2" t="s">
        <v>3034</v>
      </c>
      <c r="AC189" s="2">
        <v>73</v>
      </c>
      <c r="AD189" s="2" t="s">
        <v>72</v>
      </c>
      <c r="AE189" s="2" t="s">
        <v>3809</v>
      </c>
    </row>
    <row r="190" spans="1:72" ht="13.5" customHeight="1">
      <c r="A190" s="5" t="str">
        <f t="shared" si="8"/>
        <v>1861_각현내_010</v>
      </c>
      <c r="B190" s="2">
        <v>1861</v>
      </c>
      <c r="C190" s="2" t="s">
        <v>5173</v>
      </c>
      <c r="D190" s="2" t="s">
        <v>5174</v>
      </c>
      <c r="E190" s="2">
        <v>189</v>
      </c>
      <c r="F190" s="2">
        <v>1</v>
      </c>
      <c r="G190" s="2" t="s">
        <v>5169</v>
      </c>
      <c r="H190" s="2" t="s">
        <v>5171</v>
      </c>
      <c r="I190" s="2">
        <v>8</v>
      </c>
      <c r="L190" s="2">
        <v>2</v>
      </c>
      <c r="M190" s="2" t="s">
        <v>5675</v>
      </c>
      <c r="N190" s="2" t="s">
        <v>5676</v>
      </c>
      <c r="S190" s="2" t="s">
        <v>51</v>
      </c>
      <c r="T190" s="2" t="s">
        <v>2942</v>
      </c>
      <c r="W190" s="2" t="s">
        <v>95</v>
      </c>
      <c r="X190" s="2" t="s">
        <v>5192</v>
      </c>
      <c r="Y190" s="2" t="s">
        <v>48</v>
      </c>
      <c r="Z190" s="2" t="s">
        <v>3034</v>
      </c>
      <c r="AC190" s="2">
        <v>41</v>
      </c>
      <c r="AD190" s="2" t="s">
        <v>106</v>
      </c>
      <c r="AE190" s="2" t="s">
        <v>3817</v>
      </c>
      <c r="AJ190" s="2" t="s">
        <v>17</v>
      </c>
      <c r="AK190" s="2" t="s">
        <v>3864</v>
      </c>
      <c r="AL190" s="2" t="s">
        <v>94</v>
      </c>
      <c r="AM190" s="2" t="s">
        <v>5274</v>
      </c>
      <c r="AT190" s="2" t="s">
        <v>40</v>
      </c>
      <c r="AU190" s="2" t="s">
        <v>3927</v>
      </c>
      <c r="AV190" s="2" t="s">
        <v>562</v>
      </c>
      <c r="AW190" s="2" t="s">
        <v>3946</v>
      </c>
      <c r="BG190" s="2" t="s">
        <v>40</v>
      </c>
      <c r="BH190" s="2" t="s">
        <v>3927</v>
      </c>
      <c r="BI190" s="2" t="s">
        <v>563</v>
      </c>
      <c r="BJ190" s="2" t="s">
        <v>4349</v>
      </c>
      <c r="BK190" s="2" t="s">
        <v>40</v>
      </c>
      <c r="BL190" s="2" t="s">
        <v>3927</v>
      </c>
      <c r="BM190" s="2" t="s">
        <v>564</v>
      </c>
      <c r="BN190" s="2" t="s">
        <v>4656</v>
      </c>
      <c r="BO190" s="2" t="s">
        <v>40</v>
      </c>
      <c r="BP190" s="2" t="s">
        <v>3927</v>
      </c>
      <c r="BQ190" s="2" t="s">
        <v>565</v>
      </c>
      <c r="BR190" s="2" t="s">
        <v>4904</v>
      </c>
      <c r="BS190" s="2" t="s">
        <v>157</v>
      </c>
      <c r="BT190" s="2" t="s">
        <v>3875</v>
      </c>
    </row>
    <row r="191" spans="1:72" ht="13.5" customHeight="1">
      <c r="A191" s="5" t="str">
        <f t="shared" si="8"/>
        <v>1861_각현내_010</v>
      </c>
      <c r="B191" s="2">
        <v>1861</v>
      </c>
      <c r="C191" s="2" t="s">
        <v>5173</v>
      </c>
      <c r="D191" s="2" t="s">
        <v>5174</v>
      </c>
      <c r="E191" s="2">
        <v>190</v>
      </c>
      <c r="F191" s="2">
        <v>1</v>
      </c>
      <c r="G191" s="2" t="s">
        <v>5169</v>
      </c>
      <c r="H191" s="2" t="s">
        <v>5171</v>
      </c>
      <c r="I191" s="2">
        <v>8</v>
      </c>
      <c r="L191" s="2">
        <v>2</v>
      </c>
      <c r="M191" s="2" t="s">
        <v>5675</v>
      </c>
      <c r="N191" s="2" t="s">
        <v>5676</v>
      </c>
      <c r="T191" s="2" t="s">
        <v>5221</v>
      </c>
      <c r="U191" s="2" t="s">
        <v>66</v>
      </c>
      <c r="V191" s="2" t="s">
        <v>2961</v>
      </c>
      <c r="Y191" s="2" t="s">
        <v>177</v>
      </c>
      <c r="Z191" s="2" t="s">
        <v>3061</v>
      </c>
      <c r="AC191" s="2">
        <v>61</v>
      </c>
      <c r="AD191" s="2" t="s">
        <v>68</v>
      </c>
      <c r="AE191" s="2" t="s">
        <v>3125</v>
      </c>
    </row>
    <row r="192" spans="1:72" ht="13.5" customHeight="1">
      <c r="A192" s="5" t="str">
        <f t="shared" si="8"/>
        <v>1861_각현내_010</v>
      </c>
      <c r="B192" s="2">
        <v>1861</v>
      </c>
      <c r="C192" s="2" t="s">
        <v>5173</v>
      </c>
      <c r="D192" s="2" t="s">
        <v>5174</v>
      </c>
      <c r="E192" s="2">
        <v>191</v>
      </c>
      <c r="F192" s="2">
        <v>1</v>
      </c>
      <c r="G192" s="2" t="s">
        <v>5169</v>
      </c>
      <c r="H192" s="2" t="s">
        <v>5171</v>
      </c>
      <c r="I192" s="2">
        <v>8</v>
      </c>
      <c r="L192" s="2">
        <v>2</v>
      </c>
      <c r="M192" s="2" t="s">
        <v>5675</v>
      </c>
      <c r="N192" s="2" t="s">
        <v>5676</v>
      </c>
      <c r="T192" s="2" t="s">
        <v>5221</v>
      </c>
      <c r="U192" s="2" t="s">
        <v>63</v>
      </c>
      <c r="V192" s="2" t="s">
        <v>2960</v>
      </c>
      <c r="Y192" s="2" t="s">
        <v>566</v>
      </c>
      <c r="Z192" s="2" t="s">
        <v>3160</v>
      </c>
      <c r="AC192" s="2">
        <v>34</v>
      </c>
      <c r="AD192" s="2" t="s">
        <v>136</v>
      </c>
      <c r="AE192" s="2" t="s">
        <v>3827</v>
      </c>
    </row>
    <row r="193" spans="1:72" ht="13.5" customHeight="1">
      <c r="A193" s="5" t="str">
        <f t="shared" si="8"/>
        <v>1861_각현내_010</v>
      </c>
      <c r="B193" s="2">
        <v>1861</v>
      </c>
      <c r="C193" s="2" t="s">
        <v>5173</v>
      </c>
      <c r="D193" s="2" t="s">
        <v>5174</v>
      </c>
      <c r="E193" s="2">
        <v>192</v>
      </c>
      <c r="F193" s="2">
        <v>1</v>
      </c>
      <c r="G193" s="2" t="s">
        <v>5169</v>
      </c>
      <c r="H193" s="2" t="s">
        <v>5171</v>
      </c>
      <c r="I193" s="2">
        <v>8</v>
      </c>
      <c r="L193" s="2">
        <v>3</v>
      </c>
      <c r="M193" s="2" t="s">
        <v>5615</v>
      </c>
      <c r="N193" s="2" t="s">
        <v>5616</v>
      </c>
      <c r="T193" s="2" t="s">
        <v>5220</v>
      </c>
      <c r="U193" s="2" t="s">
        <v>143</v>
      </c>
      <c r="V193" s="2" t="s">
        <v>2964</v>
      </c>
      <c r="W193" s="2" t="s">
        <v>47</v>
      </c>
      <c r="X193" s="2" t="s">
        <v>5196</v>
      </c>
      <c r="Y193" s="2" t="s">
        <v>10</v>
      </c>
      <c r="Z193" s="2" t="s">
        <v>2986</v>
      </c>
      <c r="AC193" s="2">
        <v>57</v>
      </c>
      <c r="AD193" s="2" t="s">
        <v>200</v>
      </c>
      <c r="AE193" s="2" t="s">
        <v>3832</v>
      </c>
      <c r="AJ193" s="2" t="s">
        <v>17</v>
      </c>
      <c r="AK193" s="2" t="s">
        <v>3864</v>
      </c>
      <c r="AL193" s="2" t="s">
        <v>375</v>
      </c>
      <c r="AM193" s="2" t="s">
        <v>3887</v>
      </c>
      <c r="AT193" s="2" t="s">
        <v>137</v>
      </c>
      <c r="AU193" s="2" t="s">
        <v>2972</v>
      </c>
      <c r="AV193" s="2" t="s">
        <v>567</v>
      </c>
      <c r="AW193" s="2" t="s">
        <v>3358</v>
      </c>
      <c r="BG193" s="2" t="s">
        <v>137</v>
      </c>
      <c r="BH193" s="2" t="s">
        <v>2972</v>
      </c>
      <c r="BI193" s="2" t="s">
        <v>568</v>
      </c>
      <c r="BJ193" s="2" t="s">
        <v>4350</v>
      </c>
      <c r="BK193" s="2" t="s">
        <v>137</v>
      </c>
      <c r="BL193" s="2" t="s">
        <v>2972</v>
      </c>
      <c r="BM193" s="2" t="s">
        <v>569</v>
      </c>
      <c r="BN193" s="2" t="s">
        <v>4657</v>
      </c>
      <c r="BO193" s="2" t="s">
        <v>137</v>
      </c>
      <c r="BP193" s="2" t="s">
        <v>2972</v>
      </c>
      <c r="BQ193" s="2" t="s">
        <v>570</v>
      </c>
      <c r="BR193" s="2" t="s">
        <v>4905</v>
      </c>
      <c r="BS193" s="2" t="s">
        <v>39</v>
      </c>
      <c r="BT193" s="2" t="s">
        <v>3867</v>
      </c>
    </row>
    <row r="194" spans="1:72" ht="13.5" customHeight="1">
      <c r="A194" s="5" t="str">
        <f t="shared" si="8"/>
        <v>1861_각현내_010</v>
      </c>
      <c r="B194" s="2">
        <v>1861</v>
      </c>
      <c r="C194" s="2" t="s">
        <v>5173</v>
      </c>
      <c r="D194" s="2" t="s">
        <v>5174</v>
      </c>
      <c r="E194" s="2">
        <v>193</v>
      </c>
      <c r="F194" s="2">
        <v>1</v>
      </c>
      <c r="G194" s="2" t="s">
        <v>5169</v>
      </c>
      <c r="H194" s="2" t="s">
        <v>5171</v>
      </c>
      <c r="I194" s="2">
        <v>8</v>
      </c>
      <c r="L194" s="2">
        <v>4</v>
      </c>
      <c r="M194" s="2" t="s">
        <v>5677</v>
      </c>
      <c r="N194" s="2" t="s">
        <v>5678</v>
      </c>
      <c r="T194" s="2" t="s">
        <v>5220</v>
      </c>
      <c r="U194" s="2" t="s">
        <v>55</v>
      </c>
      <c r="V194" s="2" t="s">
        <v>2962</v>
      </c>
      <c r="W194" s="2" t="s">
        <v>95</v>
      </c>
      <c r="X194" s="2" t="s">
        <v>5192</v>
      </c>
      <c r="Y194" s="2" t="s">
        <v>571</v>
      </c>
      <c r="Z194" s="2" t="s">
        <v>3161</v>
      </c>
      <c r="AC194" s="2">
        <v>36</v>
      </c>
      <c r="AD194" s="2" t="s">
        <v>449</v>
      </c>
      <c r="AE194" s="2" t="s">
        <v>3851</v>
      </c>
      <c r="AJ194" s="2" t="s">
        <v>17</v>
      </c>
      <c r="AK194" s="2" t="s">
        <v>3864</v>
      </c>
      <c r="AL194" s="2" t="s">
        <v>94</v>
      </c>
      <c r="AM194" s="2" t="s">
        <v>5274</v>
      </c>
      <c r="AT194" s="2" t="s">
        <v>40</v>
      </c>
      <c r="AU194" s="2" t="s">
        <v>3927</v>
      </c>
      <c r="AV194" s="2" t="s">
        <v>159</v>
      </c>
      <c r="AW194" s="2" t="s">
        <v>3948</v>
      </c>
      <c r="BG194" s="2" t="s">
        <v>40</v>
      </c>
      <c r="BH194" s="2" t="s">
        <v>3927</v>
      </c>
      <c r="BI194" s="2" t="s">
        <v>160</v>
      </c>
      <c r="BJ194" s="2" t="s">
        <v>4232</v>
      </c>
      <c r="BK194" s="2" t="s">
        <v>40</v>
      </c>
      <c r="BL194" s="2" t="s">
        <v>3927</v>
      </c>
      <c r="BM194" s="2" t="s">
        <v>161</v>
      </c>
      <c r="BN194" s="2" t="s">
        <v>4563</v>
      </c>
      <c r="BO194" s="2" t="s">
        <v>40</v>
      </c>
      <c r="BP194" s="2" t="s">
        <v>3927</v>
      </c>
      <c r="BQ194" s="2" t="s">
        <v>162</v>
      </c>
      <c r="BR194" s="2" t="s">
        <v>5392</v>
      </c>
      <c r="BS194" s="2" t="s">
        <v>152</v>
      </c>
      <c r="BT194" s="2" t="s">
        <v>3880</v>
      </c>
    </row>
    <row r="195" spans="1:72" ht="13.5" customHeight="1">
      <c r="A195" s="5" t="str">
        <f t="shared" ref="A195:A210" si="9">HYPERLINK("http://kyu.snu.ac.kr/sdhj/index.jsp?type=hj/GK14785_00_IH_0001_011.jpg","1861_각현내_011")</f>
        <v>1861_각현내_011</v>
      </c>
      <c r="B195" s="2">
        <v>1861</v>
      </c>
      <c r="C195" s="2" t="s">
        <v>5173</v>
      </c>
      <c r="D195" s="2" t="s">
        <v>5174</v>
      </c>
      <c r="E195" s="2">
        <v>194</v>
      </c>
      <c r="F195" s="2">
        <v>1</v>
      </c>
      <c r="G195" s="2" t="s">
        <v>5169</v>
      </c>
      <c r="H195" s="2" t="s">
        <v>5171</v>
      </c>
      <c r="I195" s="2">
        <v>8</v>
      </c>
      <c r="L195" s="2">
        <v>4</v>
      </c>
      <c r="M195" s="2" t="s">
        <v>5677</v>
      </c>
      <c r="N195" s="2" t="s">
        <v>5678</v>
      </c>
      <c r="S195" s="2" t="s">
        <v>51</v>
      </c>
      <c r="T195" s="2" t="s">
        <v>2942</v>
      </c>
      <c r="W195" s="2" t="s">
        <v>135</v>
      </c>
      <c r="X195" s="2" t="s">
        <v>2990</v>
      </c>
      <c r="Y195" s="2" t="s">
        <v>48</v>
      </c>
      <c r="Z195" s="2" t="s">
        <v>3034</v>
      </c>
      <c r="AC195" s="2">
        <v>35</v>
      </c>
      <c r="AD195" s="2" t="s">
        <v>449</v>
      </c>
      <c r="AE195" s="2" t="s">
        <v>3851</v>
      </c>
      <c r="AJ195" s="2" t="s">
        <v>17</v>
      </c>
      <c r="AK195" s="2" t="s">
        <v>3864</v>
      </c>
      <c r="AL195" s="2" t="s">
        <v>39</v>
      </c>
      <c r="AM195" s="2" t="s">
        <v>3867</v>
      </c>
      <c r="AT195" s="2" t="s">
        <v>40</v>
      </c>
      <c r="AU195" s="2" t="s">
        <v>3927</v>
      </c>
      <c r="AV195" s="2" t="s">
        <v>572</v>
      </c>
      <c r="AW195" s="2" t="s">
        <v>3992</v>
      </c>
      <c r="BG195" s="2" t="s">
        <v>40</v>
      </c>
      <c r="BH195" s="2" t="s">
        <v>3927</v>
      </c>
      <c r="BI195" s="2" t="s">
        <v>573</v>
      </c>
      <c r="BJ195" s="2" t="s">
        <v>4351</v>
      </c>
      <c r="BK195" s="2" t="s">
        <v>40</v>
      </c>
      <c r="BL195" s="2" t="s">
        <v>3927</v>
      </c>
      <c r="BM195" s="2" t="s">
        <v>574</v>
      </c>
      <c r="BN195" s="2" t="s">
        <v>4658</v>
      </c>
      <c r="BO195" s="2" t="s">
        <v>40</v>
      </c>
      <c r="BP195" s="2" t="s">
        <v>3927</v>
      </c>
      <c r="BQ195" s="2" t="s">
        <v>575</v>
      </c>
      <c r="BR195" s="2" t="s">
        <v>5339</v>
      </c>
      <c r="BS195" s="2" t="s">
        <v>214</v>
      </c>
      <c r="BT195" s="2" t="s">
        <v>3896</v>
      </c>
    </row>
    <row r="196" spans="1:72" ht="13.5" customHeight="1">
      <c r="A196" s="5" t="str">
        <f t="shared" si="9"/>
        <v>1861_각현내_011</v>
      </c>
      <c r="B196" s="2">
        <v>1861</v>
      </c>
      <c r="C196" s="2" t="s">
        <v>5173</v>
      </c>
      <c r="D196" s="2" t="s">
        <v>5174</v>
      </c>
      <c r="E196" s="2">
        <v>195</v>
      </c>
      <c r="F196" s="2">
        <v>1</v>
      </c>
      <c r="G196" s="2" t="s">
        <v>5169</v>
      </c>
      <c r="H196" s="2" t="s">
        <v>5171</v>
      </c>
      <c r="I196" s="2">
        <v>8</v>
      </c>
      <c r="L196" s="2">
        <v>4</v>
      </c>
      <c r="M196" s="2" t="s">
        <v>5677</v>
      </c>
      <c r="N196" s="2" t="s">
        <v>5678</v>
      </c>
      <c r="T196" s="2" t="s">
        <v>5221</v>
      </c>
      <c r="U196" s="2" t="s">
        <v>66</v>
      </c>
      <c r="V196" s="2" t="s">
        <v>2961</v>
      </c>
      <c r="Y196" s="2" t="s">
        <v>576</v>
      </c>
      <c r="Z196" s="2" t="s">
        <v>3162</v>
      </c>
      <c r="AC196" s="2">
        <v>35</v>
      </c>
      <c r="AD196" s="2" t="s">
        <v>70</v>
      </c>
      <c r="AE196" s="2" t="s">
        <v>3808</v>
      </c>
    </row>
    <row r="197" spans="1:72" ht="13.5" customHeight="1">
      <c r="A197" s="5" t="str">
        <f t="shared" si="9"/>
        <v>1861_각현내_011</v>
      </c>
      <c r="B197" s="2">
        <v>1861</v>
      </c>
      <c r="C197" s="2" t="s">
        <v>5173</v>
      </c>
      <c r="D197" s="2" t="s">
        <v>5174</v>
      </c>
      <c r="E197" s="2">
        <v>196</v>
      </c>
      <c r="F197" s="2">
        <v>1</v>
      </c>
      <c r="G197" s="2" t="s">
        <v>5169</v>
      </c>
      <c r="H197" s="2" t="s">
        <v>5171</v>
      </c>
      <c r="I197" s="2">
        <v>8</v>
      </c>
      <c r="L197" s="2">
        <v>4</v>
      </c>
      <c r="M197" s="2" t="s">
        <v>5677</v>
      </c>
      <c r="N197" s="2" t="s">
        <v>5678</v>
      </c>
      <c r="T197" s="2" t="s">
        <v>5221</v>
      </c>
      <c r="U197" s="2" t="s">
        <v>63</v>
      </c>
      <c r="V197" s="2" t="s">
        <v>2960</v>
      </c>
      <c r="Y197" s="2" t="s">
        <v>577</v>
      </c>
      <c r="Z197" s="2" t="s">
        <v>3163</v>
      </c>
      <c r="AC197" s="2">
        <v>32</v>
      </c>
      <c r="AD197" s="2" t="s">
        <v>129</v>
      </c>
      <c r="AE197" s="2" t="s">
        <v>3826</v>
      </c>
    </row>
    <row r="198" spans="1:72" ht="13.5" customHeight="1">
      <c r="A198" s="5" t="str">
        <f t="shared" si="9"/>
        <v>1861_각현내_011</v>
      </c>
      <c r="B198" s="2">
        <v>1861</v>
      </c>
      <c r="C198" s="2" t="s">
        <v>5173</v>
      </c>
      <c r="D198" s="2" t="s">
        <v>5174</v>
      </c>
      <c r="E198" s="2">
        <v>197</v>
      </c>
      <c r="F198" s="2">
        <v>1</v>
      </c>
      <c r="G198" s="2" t="s">
        <v>5169</v>
      </c>
      <c r="H198" s="2" t="s">
        <v>5171</v>
      </c>
      <c r="I198" s="2">
        <v>8</v>
      </c>
      <c r="L198" s="2">
        <v>5</v>
      </c>
      <c r="M198" s="2" t="s">
        <v>5679</v>
      </c>
      <c r="N198" s="2" t="s">
        <v>5680</v>
      </c>
      <c r="T198" s="2" t="s">
        <v>5220</v>
      </c>
      <c r="U198" s="2" t="s">
        <v>55</v>
      </c>
      <c r="V198" s="2" t="s">
        <v>2962</v>
      </c>
      <c r="W198" s="2" t="s">
        <v>494</v>
      </c>
      <c r="X198" s="2" t="s">
        <v>3005</v>
      </c>
      <c r="Y198" s="2" t="s">
        <v>578</v>
      </c>
      <c r="Z198" s="2" t="s">
        <v>3164</v>
      </c>
      <c r="AC198" s="2">
        <v>51</v>
      </c>
      <c r="AD198" s="2" t="s">
        <v>106</v>
      </c>
      <c r="AE198" s="2" t="s">
        <v>3817</v>
      </c>
      <c r="AJ198" s="2" t="s">
        <v>17</v>
      </c>
      <c r="AK198" s="2" t="s">
        <v>3864</v>
      </c>
      <c r="AL198" s="2" t="s">
        <v>359</v>
      </c>
      <c r="AM198" s="2" t="s">
        <v>3886</v>
      </c>
      <c r="AT198" s="2" t="s">
        <v>40</v>
      </c>
      <c r="AU198" s="2" t="s">
        <v>3927</v>
      </c>
      <c r="AV198" s="2" t="s">
        <v>496</v>
      </c>
      <c r="AW198" s="2" t="s">
        <v>3985</v>
      </c>
      <c r="BG198" s="2" t="s">
        <v>579</v>
      </c>
      <c r="BH198" s="2" t="s">
        <v>4305</v>
      </c>
      <c r="BI198" s="2" t="s">
        <v>498</v>
      </c>
      <c r="BJ198" s="2" t="s">
        <v>5357</v>
      </c>
      <c r="BK198" s="2" t="s">
        <v>499</v>
      </c>
      <c r="BL198" s="2" t="s">
        <v>4611</v>
      </c>
      <c r="BM198" s="2" t="s">
        <v>500</v>
      </c>
      <c r="BN198" s="2" t="s">
        <v>4651</v>
      </c>
      <c r="BO198" s="2" t="s">
        <v>40</v>
      </c>
      <c r="BP198" s="2" t="s">
        <v>3927</v>
      </c>
      <c r="BQ198" s="2" t="s">
        <v>501</v>
      </c>
      <c r="BR198" s="2" t="s">
        <v>4897</v>
      </c>
      <c r="BS198" s="2" t="s">
        <v>39</v>
      </c>
      <c r="BT198" s="2" t="s">
        <v>3867</v>
      </c>
    </row>
    <row r="199" spans="1:72" ht="13.5" customHeight="1">
      <c r="A199" s="5" t="str">
        <f t="shared" si="9"/>
        <v>1861_각현내_011</v>
      </c>
      <c r="B199" s="2">
        <v>1861</v>
      </c>
      <c r="C199" s="2" t="s">
        <v>5173</v>
      </c>
      <c r="D199" s="2" t="s">
        <v>5174</v>
      </c>
      <c r="E199" s="2">
        <v>198</v>
      </c>
      <c r="F199" s="2">
        <v>1</v>
      </c>
      <c r="G199" s="2" t="s">
        <v>5169</v>
      </c>
      <c r="H199" s="2" t="s">
        <v>5171</v>
      </c>
      <c r="I199" s="2">
        <v>8</v>
      </c>
      <c r="L199" s="2">
        <v>5</v>
      </c>
      <c r="M199" s="2" t="s">
        <v>5679</v>
      </c>
      <c r="N199" s="2" t="s">
        <v>5680</v>
      </c>
      <c r="S199" s="2" t="s">
        <v>51</v>
      </c>
      <c r="T199" s="2" t="s">
        <v>2942</v>
      </c>
      <c r="W199" s="2" t="s">
        <v>418</v>
      </c>
      <c r="X199" s="2" t="s">
        <v>3003</v>
      </c>
      <c r="Y199" s="2" t="s">
        <v>48</v>
      </c>
      <c r="Z199" s="2" t="s">
        <v>3034</v>
      </c>
      <c r="AC199" s="2">
        <v>49</v>
      </c>
      <c r="AD199" s="2" t="s">
        <v>442</v>
      </c>
      <c r="AE199" s="2" t="s">
        <v>3850</v>
      </c>
      <c r="AJ199" s="2" t="s">
        <v>17</v>
      </c>
      <c r="AK199" s="2" t="s">
        <v>3864</v>
      </c>
      <c r="AL199" s="2" t="s">
        <v>580</v>
      </c>
      <c r="AM199" s="2" t="s">
        <v>3889</v>
      </c>
      <c r="AT199" s="2" t="s">
        <v>40</v>
      </c>
      <c r="AU199" s="2" t="s">
        <v>3927</v>
      </c>
      <c r="AV199" s="2" t="s">
        <v>581</v>
      </c>
      <c r="AW199" s="2" t="s">
        <v>5300</v>
      </c>
      <c r="BG199" s="2" t="s">
        <v>40</v>
      </c>
      <c r="BH199" s="2" t="s">
        <v>3927</v>
      </c>
      <c r="BI199" s="2" t="s">
        <v>582</v>
      </c>
      <c r="BJ199" s="2" t="s">
        <v>3486</v>
      </c>
      <c r="BK199" s="2" t="s">
        <v>40</v>
      </c>
      <c r="BL199" s="2" t="s">
        <v>3927</v>
      </c>
      <c r="BM199" s="2" t="s">
        <v>583</v>
      </c>
      <c r="BN199" s="2" t="s">
        <v>4659</v>
      </c>
      <c r="BO199" s="2" t="s">
        <v>40</v>
      </c>
      <c r="BP199" s="2" t="s">
        <v>3927</v>
      </c>
      <c r="BQ199" s="2" t="s">
        <v>584</v>
      </c>
      <c r="BR199" s="2" t="s">
        <v>4906</v>
      </c>
      <c r="BS199" s="2" t="s">
        <v>39</v>
      </c>
      <c r="BT199" s="2" t="s">
        <v>3867</v>
      </c>
    </row>
    <row r="200" spans="1:72" ht="13.5" customHeight="1">
      <c r="A200" s="5" t="str">
        <f t="shared" si="9"/>
        <v>1861_각현내_011</v>
      </c>
      <c r="B200" s="2">
        <v>1861</v>
      </c>
      <c r="C200" s="2" t="s">
        <v>5173</v>
      </c>
      <c r="D200" s="2" t="s">
        <v>5174</v>
      </c>
      <c r="E200" s="2">
        <v>199</v>
      </c>
      <c r="F200" s="2">
        <v>1</v>
      </c>
      <c r="G200" s="2" t="s">
        <v>5169</v>
      </c>
      <c r="H200" s="2" t="s">
        <v>5171</v>
      </c>
      <c r="I200" s="2">
        <v>8</v>
      </c>
      <c r="L200" s="2">
        <v>5</v>
      </c>
      <c r="M200" s="2" t="s">
        <v>5679</v>
      </c>
      <c r="N200" s="2" t="s">
        <v>5680</v>
      </c>
      <c r="T200" s="2" t="s">
        <v>5221</v>
      </c>
      <c r="U200" s="2" t="s">
        <v>66</v>
      </c>
      <c r="V200" s="2" t="s">
        <v>2961</v>
      </c>
      <c r="Y200" s="2" t="s">
        <v>585</v>
      </c>
      <c r="Z200" s="2" t="s">
        <v>3165</v>
      </c>
      <c r="AC200" s="2">
        <v>43</v>
      </c>
      <c r="AD200" s="2" t="s">
        <v>331</v>
      </c>
      <c r="AE200" s="2" t="s">
        <v>3844</v>
      </c>
    </row>
    <row r="201" spans="1:72" ht="13.5" customHeight="1">
      <c r="A201" s="5" t="str">
        <f t="shared" si="9"/>
        <v>1861_각현내_011</v>
      </c>
      <c r="B201" s="2">
        <v>1861</v>
      </c>
      <c r="C201" s="2" t="s">
        <v>5173</v>
      </c>
      <c r="D201" s="2" t="s">
        <v>5174</v>
      </c>
      <c r="E201" s="2">
        <v>200</v>
      </c>
      <c r="F201" s="2">
        <v>1</v>
      </c>
      <c r="G201" s="2" t="s">
        <v>5169</v>
      </c>
      <c r="H201" s="2" t="s">
        <v>5171</v>
      </c>
      <c r="I201" s="2">
        <v>8</v>
      </c>
      <c r="L201" s="2">
        <v>5</v>
      </c>
      <c r="M201" s="2" t="s">
        <v>5679</v>
      </c>
      <c r="N201" s="2" t="s">
        <v>5680</v>
      </c>
      <c r="T201" s="2" t="s">
        <v>5221</v>
      </c>
      <c r="U201" s="2" t="s">
        <v>63</v>
      </c>
      <c r="V201" s="2" t="s">
        <v>2960</v>
      </c>
      <c r="Y201" s="2" t="s">
        <v>586</v>
      </c>
      <c r="Z201" s="2" t="s">
        <v>3166</v>
      </c>
      <c r="AC201" s="2">
        <v>38</v>
      </c>
      <c r="AD201" s="2" t="s">
        <v>278</v>
      </c>
      <c r="AE201" s="2" t="s">
        <v>3839</v>
      </c>
    </row>
    <row r="202" spans="1:72" ht="13.5" customHeight="1">
      <c r="A202" s="5" t="str">
        <f t="shared" si="9"/>
        <v>1861_각현내_011</v>
      </c>
      <c r="B202" s="2">
        <v>1861</v>
      </c>
      <c r="C202" s="2" t="s">
        <v>5173</v>
      </c>
      <c r="D202" s="2" t="s">
        <v>5174</v>
      </c>
      <c r="E202" s="2">
        <v>201</v>
      </c>
      <c r="F202" s="2">
        <v>1</v>
      </c>
      <c r="G202" s="2" t="s">
        <v>5169</v>
      </c>
      <c r="H202" s="2" t="s">
        <v>5171</v>
      </c>
      <c r="I202" s="2">
        <v>9</v>
      </c>
      <c r="J202" s="2" t="s">
        <v>587</v>
      </c>
      <c r="K202" s="2" t="s">
        <v>2885</v>
      </c>
      <c r="L202" s="2">
        <v>1</v>
      </c>
      <c r="M202" s="2" t="s">
        <v>5681</v>
      </c>
      <c r="N202" s="2" t="s">
        <v>5682</v>
      </c>
      <c r="T202" s="2" t="s">
        <v>5220</v>
      </c>
      <c r="U202" s="2" t="s">
        <v>143</v>
      </c>
      <c r="V202" s="2" t="s">
        <v>2964</v>
      </c>
      <c r="W202" s="2" t="s">
        <v>215</v>
      </c>
      <c r="X202" s="2" t="s">
        <v>2995</v>
      </c>
      <c r="Y202" s="2" t="s">
        <v>10</v>
      </c>
      <c r="Z202" s="2" t="s">
        <v>2986</v>
      </c>
      <c r="AC202" s="2">
        <v>45</v>
      </c>
      <c r="AD202" s="2" t="s">
        <v>81</v>
      </c>
      <c r="AE202" s="2" t="s">
        <v>3813</v>
      </c>
      <c r="AJ202" s="2" t="s">
        <v>17</v>
      </c>
      <c r="AK202" s="2" t="s">
        <v>3864</v>
      </c>
      <c r="AL202" s="2" t="s">
        <v>152</v>
      </c>
      <c r="AM202" s="2" t="s">
        <v>3880</v>
      </c>
      <c r="AT202" s="2" t="s">
        <v>137</v>
      </c>
      <c r="AU202" s="2" t="s">
        <v>2972</v>
      </c>
      <c r="AV202" s="2" t="s">
        <v>588</v>
      </c>
      <c r="AW202" s="2" t="s">
        <v>3993</v>
      </c>
      <c r="BG202" s="2" t="s">
        <v>137</v>
      </c>
      <c r="BH202" s="2" t="s">
        <v>2972</v>
      </c>
      <c r="BI202" s="2" t="s">
        <v>589</v>
      </c>
      <c r="BJ202" s="2" t="s">
        <v>4352</v>
      </c>
      <c r="BK202" s="2" t="s">
        <v>137</v>
      </c>
      <c r="BL202" s="2" t="s">
        <v>2972</v>
      </c>
      <c r="BM202" s="2" t="s">
        <v>182</v>
      </c>
      <c r="BN202" s="2" t="s">
        <v>4311</v>
      </c>
      <c r="BO202" s="2" t="s">
        <v>137</v>
      </c>
      <c r="BP202" s="2" t="s">
        <v>2972</v>
      </c>
      <c r="BQ202" s="2" t="s">
        <v>590</v>
      </c>
      <c r="BR202" s="2" t="s">
        <v>5502</v>
      </c>
      <c r="BS202" s="2" t="s">
        <v>152</v>
      </c>
      <c r="BT202" s="2" t="s">
        <v>3880</v>
      </c>
    </row>
    <row r="203" spans="1:72" ht="13.5" customHeight="1">
      <c r="A203" s="5" t="str">
        <f t="shared" si="9"/>
        <v>1861_각현내_011</v>
      </c>
      <c r="B203" s="2">
        <v>1861</v>
      </c>
      <c r="C203" s="2" t="s">
        <v>5173</v>
      </c>
      <c r="D203" s="2" t="s">
        <v>5174</v>
      </c>
      <c r="E203" s="2">
        <v>202</v>
      </c>
      <c r="F203" s="2">
        <v>1</v>
      </c>
      <c r="G203" s="2" t="s">
        <v>5169</v>
      </c>
      <c r="H203" s="2" t="s">
        <v>5171</v>
      </c>
      <c r="I203" s="2">
        <v>9</v>
      </c>
      <c r="L203" s="2">
        <v>2</v>
      </c>
      <c r="M203" s="2" t="s">
        <v>5683</v>
      </c>
      <c r="N203" s="2" t="s">
        <v>5684</v>
      </c>
      <c r="T203" s="2" t="s">
        <v>5220</v>
      </c>
      <c r="U203" s="2" t="s">
        <v>55</v>
      </c>
      <c r="V203" s="2" t="s">
        <v>2962</v>
      </c>
      <c r="W203" s="2" t="s">
        <v>357</v>
      </c>
      <c r="X203" s="2" t="s">
        <v>3001</v>
      </c>
      <c r="Y203" s="2" t="s">
        <v>591</v>
      </c>
      <c r="Z203" s="2" t="s">
        <v>3167</v>
      </c>
      <c r="AC203" s="2">
        <v>75</v>
      </c>
      <c r="AD203" s="2" t="s">
        <v>178</v>
      </c>
      <c r="AE203" s="2" t="s">
        <v>3830</v>
      </c>
      <c r="AJ203" s="2" t="s">
        <v>17</v>
      </c>
      <c r="AK203" s="2" t="s">
        <v>3864</v>
      </c>
      <c r="AL203" s="2" t="s">
        <v>592</v>
      </c>
      <c r="AM203" s="2" t="s">
        <v>5279</v>
      </c>
      <c r="AT203" s="2" t="s">
        <v>40</v>
      </c>
      <c r="AU203" s="2" t="s">
        <v>3927</v>
      </c>
      <c r="AV203" s="2" t="s">
        <v>593</v>
      </c>
      <c r="AW203" s="2" t="s">
        <v>5311</v>
      </c>
      <c r="BG203" s="2" t="s">
        <v>40</v>
      </c>
      <c r="BH203" s="2" t="s">
        <v>3927</v>
      </c>
      <c r="BI203" s="2" t="s">
        <v>594</v>
      </c>
      <c r="BJ203" s="2" t="s">
        <v>4353</v>
      </c>
      <c r="BK203" s="2" t="s">
        <v>40</v>
      </c>
      <c r="BL203" s="2" t="s">
        <v>3927</v>
      </c>
      <c r="BM203" s="2" t="s">
        <v>595</v>
      </c>
      <c r="BN203" s="2" t="s">
        <v>4660</v>
      </c>
      <c r="BO203" s="2" t="s">
        <v>40</v>
      </c>
      <c r="BP203" s="2" t="s">
        <v>3927</v>
      </c>
      <c r="BQ203" s="2" t="s">
        <v>596</v>
      </c>
      <c r="BR203" s="2" t="s">
        <v>4907</v>
      </c>
      <c r="BS203" s="2" t="s">
        <v>39</v>
      </c>
      <c r="BT203" s="2" t="s">
        <v>3867</v>
      </c>
    </row>
    <row r="204" spans="1:72" ht="13.5" customHeight="1">
      <c r="A204" s="5" t="str">
        <f t="shared" si="9"/>
        <v>1861_각현내_011</v>
      </c>
      <c r="B204" s="2">
        <v>1861</v>
      </c>
      <c r="C204" s="2" t="s">
        <v>5173</v>
      </c>
      <c r="D204" s="2" t="s">
        <v>5174</v>
      </c>
      <c r="E204" s="2">
        <v>203</v>
      </c>
      <c r="F204" s="2">
        <v>1</v>
      </c>
      <c r="G204" s="2" t="s">
        <v>5169</v>
      </c>
      <c r="H204" s="2" t="s">
        <v>5171</v>
      </c>
      <c r="I204" s="2">
        <v>9</v>
      </c>
      <c r="L204" s="2">
        <v>2</v>
      </c>
      <c r="M204" s="2" t="s">
        <v>5683</v>
      </c>
      <c r="N204" s="2" t="s">
        <v>5684</v>
      </c>
      <c r="S204" s="2" t="s">
        <v>51</v>
      </c>
      <c r="T204" s="2" t="s">
        <v>2942</v>
      </c>
      <c r="W204" s="2" t="s">
        <v>411</v>
      </c>
      <c r="X204" s="2" t="s">
        <v>3002</v>
      </c>
      <c r="Y204" s="2" t="s">
        <v>48</v>
      </c>
      <c r="Z204" s="2" t="s">
        <v>3034</v>
      </c>
      <c r="AC204" s="2">
        <v>72</v>
      </c>
      <c r="AD204" s="2" t="s">
        <v>353</v>
      </c>
      <c r="AE204" s="2" t="s">
        <v>3847</v>
      </c>
      <c r="AJ204" s="2" t="s">
        <v>17</v>
      </c>
      <c r="AK204" s="2" t="s">
        <v>3864</v>
      </c>
      <c r="AL204" s="2" t="s">
        <v>514</v>
      </c>
      <c r="AM204" s="2" t="s">
        <v>3054</v>
      </c>
      <c r="AT204" s="2" t="s">
        <v>40</v>
      </c>
      <c r="AU204" s="2" t="s">
        <v>3927</v>
      </c>
      <c r="AV204" s="2" t="s">
        <v>412</v>
      </c>
      <c r="AW204" s="2" t="s">
        <v>3975</v>
      </c>
      <c r="BG204" s="2" t="s">
        <v>40</v>
      </c>
      <c r="BH204" s="2" t="s">
        <v>3927</v>
      </c>
      <c r="BI204" s="2" t="s">
        <v>260</v>
      </c>
      <c r="BJ204" s="2" t="s">
        <v>4333</v>
      </c>
      <c r="BK204" s="2" t="s">
        <v>40</v>
      </c>
      <c r="BL204" s="2" t="s">
        <v>3927</v>
      </c>
      <c r="BM204" s="2" t="s">
        <v>597</v>
      </c>
      <c r="BN204" s="2" t="s">
        <v>3686</v>
      </c>
      <c r="BO204" s="2" t="s">
        <v>40</v>
      </c>
      <c r="BP204" s="2" t="s">
        <v>3927</v>
      </c>
      <c r="BQ204" s="2" t="s">
        <v>414</v>
      </c>
      <c r="BR204" s="2" t="s">
        <v>5540</v>
      </c>
      <c r="BS204" s="2" t="s">
        <v>415</v>
      </c>
      <c r="BT204" s="2" t="s">
        <v>3898</v>
      </c>
    </row>
    <row r="205" spans="1:72" ht="13.5" customHeight="1">
      <c r="A205" s="5" t="str">
        <f t="shared" si="9"/>
        <v>1861_각현내_011</v>
      </c>
      <c r="B205" s="2">
        <v>1861</v>
      </c>
      <c r="C205" s="2" t="s">
        <v>5173</v>
      </c>
      <c r="D205" s="2" t="s">
        <v>5174</v>
      </c>
      <c r="E205" s="2">
        <v>204</v>
      </c>
      <c r="F205" s="2">
        <v>1</v>
      </c>
      <c r="G205" s="2" t="s">
        <v>5169</v>
      </c>
      <c r="H205" s="2" t="s">
        <v>5171</v>
      </c>
      <c r="I205" s="2">
        <v>9</v>
      </c>
      <c r="L205" s="2">
        <v>2</v>
      </c>
      <c r="M205" s="2" t="s">
        <v>5683</v>
      </c>
      <c r="N205" s="2" t="s">
        <v>5684</v>
      </c>
      <c r="T205" s="2" t="s">
        <v>5221</v>
      </c>
      <c r="U205" s="2" t="s">
        <v>63</v>
      </c>
      <c r="V205" s="2" t="s">
        <v>2960</v>
      </c>
      <c r="Y205" s="2" t="s">
        <v>598</v>
      </c>
      <c r="Z205" s="2" t="s">
        <v>3168</v>
      </c>
      <c r="AC205" s="2">
        <v>38</v>
      </c>
      <c r="AD205" s="2" t="s">
        <v>278</v>
      </c>
      <c r="AE205" s="2" t="s">
        <v>3839</v>
      </c>
    </row>
    <row r="206" spans="1:72" ht="13.5" customHeight="1">
      <c r="A206" s="5" t="str">
        <f t="shared" si="9"/>
        <v>1861_각현내_011</v>
      </c>
      <c r="B206" s="2">
        <v>1861</v>
      </c>
      <c r="C206" s="2" t="s">
        <v>5173</v>
      </c>
      <c r="D206" s="2" t="s">
        <v>5174</v>
      </c>
      <c r="E206" s="2">
        <v>205</v>
      </c>
      <c r="F206" s="2">
        <v>1</v>
      </c>
      <c r="G206" s="2" t="s">
        <v>5169</v>
      </c>
      <c r="H206" s="2" t="s">
        <v>5171</v>
      </c>
      <c r="I206" s="2">
        <v>9</v>
      </c>
      <c r="L206" s="2">
        <v>3</v>
      </c>
      <c r="M206" s="2" t="s">
        <v>5685</v>
      </c>
      <c r="N206" s="2" t="s">
        <v>5686</v>
      </c>
      <c r="T206" s="2" t="s">
        <v>5220</v>
      </c>
      <c r="U206" s="2" t="s">
        <v>229</v>
      </c>
      <c r="V206" s="2" t="s">
        <v>2966</v>
      </c>
      <c r="W206" s="2" t="s">
        <v>411</v>
      </c>
      <c r="X206" s="2" t="s">
        <v>3002</v>
      </c>
      <c r="Y206" s="2" t="s">
        <v>599</v>
      </c>
      <c r="Z206" s="2" t="s">
        <v>3169</v>
      </c>
      <c r="AC206" s="2">
        <v>49</v>
      </c>
      <c r="AD206" s="2" t="s">
        <v>442</v>
      </c>
      <c r="AE206" s="2" t="s">
        <v>3850</v>
      </c>
      <c r="AJ206" s="2" t="s">
        <v>17</v>
      </c>
      <c r="AK206" s="2" t="s">
        <v>3864</v>
      </c>
      <c r="AL206" s="2" t="s">
        <v>514</v>
      </c>
      <c r="AM206" s="2" t="s">
        <v>3054</v>
      </c>
      <c r="AT206" s="2" t="s">
        <v>229</v>
      </c>
      <c r="AU206" s="2" t="s">
        <v>2966</v>
      </c>
      <c r="AV206" s="2" t="s">
        <v>412</v>
      </c>
      <c r="AW206" s="2" t="s">
        <v>3975</v>
      </c>
      <c r="BG206" s="2" t="s">
        <v>229</v>
      </c>
      <c r="BH206" s="2" t="s">
        <v>2966</v>
      </c>
      <c r="BI206" s="2" t="s">
        <v>260</v>
      </c>
      <c r="BJ206" s="2" t="s">
        <v>4333</v>
      </c>
      <c r="BK206" s="2" t="s">
        <v>229</v>
      </c>
      <c r="BL206" s="2" t="s">
        <v>2966</v>
      </c>
      <c r="BM206" s="2" t="s">
        <v>597</v>
      </c>
      <c r="BN206" s="2" t="s">
        <v>3686</v>
      </c>
      <c r="BO206" s="2" t="s">
        <v>137</v>
      </c>
      <c r="BP206" s="2" t="s">
        <v>2972</v>
      </c>
      <c r="BQ206" s="2" t="s">
        <v>414</v>
      </c>
      <c r="BR206" s="2" t="s">
        <v>5540</v>
      </c>
      <c r="BS206" s="2" t="s">
        <v>415</v>
      </c>
      <c r="BT206" s="2" t="s">
        <v>3898</v>
      </c>
    </row>
    <row r="207" spans="1:72" ht="13.5" customHeight="1">
      <c r="A207" s="5" t="str">
        <f t="shared" si="9"/>
        <v>1861_각현내_011</v>
      </c>
      <c r="B207" s="2">
        <v>1861</v>
      </c>
      <c r="C207" s="2" t="s">
        <v>5173</v>
      </c>
      <c r="D207" s="2" t="s">
        <v>5174</v>
      </c>
      <c r="E207" s="2">
        <v>206</v>
      </c>
      <c r="F207" s="2">
        <v>1</v>
      </c>
      <c r="G207" s="2" t="s">
        <v>5169</v>
      </c>
      <c r="H207" s="2" t="s">
        <v>5171</v>
      </c>
      <c r="I207" s="2">
        <v>9</v>
      </c>
      <c r="L207" s="2">
        <v>3</v>
      </c>
      <c r="M207" s="2" t="s">
        <v>5685</v>
      </c>
      <c r="N207" s="2" t="s">
        <v>5686</v>
      </c>
      <c r="S207" s="2" t="s">
        <v>207</v>
      </c>
      <c r="T207" s="2" t="s">
        <v>2949</v>
      </c>
      <c r="AD207" s="2" t="s">
        <v>114</v>
      </c>
      <c r="AE207" s="2" t="s">
        <v>3820</v>
      </c>
    </row>
    <row r="208" spans="1:72" ht="13.5" customHeight="1">
      <c r="A208" s="5" t="str">
        <f t="shared" si="9"/>
        <v>1861_각현내_011</v>
      </c>
      <c r="B208" s="2">
        <v>1861</v>
      </c>
      <c r="C208" s="2" t="s">
        <v>5173</v>
      </c>
      <c r="D208" s="2" t="s">
        <v>5174</v>
      </c>
      <c r="E208" s="2">
        <v>207</v>
      </c>
      <c r="F208" s="2">
        <v>1</v>
      </c>
      <c r="G208" s="2" t="s">
        <v>5169</v>
      </c>
      <c r="H208" s="2" t="s">
        <v>5171</v>
      </c>
      <c r="I208" s="2">
        <v>9</v>
      </c>
      <c r="L208" s="2">
        <v>4</v>
      </c>
      <c r="M208" s="2" t="s">
        <v>5687</v>
      </c>
      <c r="N208" s="2" t="s">
        <v>5688</v>
      </c>
      <c r="O208" s="2" t="s">
        <v>6</v>
      </c>
      <c r="P208" s="2" t="s">
        <v>2927</v>
      </c>
      <c r="T208" s="2" t="s">
        <v>5220</v>
      </c>
      <c r="U208" s="2" t="s">
        <v>143</v>
      </c>
      <c r="V208" s="2" t="s">
        <v>2964</v>
      </c>
      <c r="W208" s="2" t="s">
        <v>95</v>
      </c>
      <c r="X208" s="2" t="s">
        <v>5192</v>
      </c>
      <c r="Y208" s="2" t="s">
        <v>10</v>
      </c>
      <c r="Z208" s="2" t="s">
        <v>2986</v>
      </c>
      <c r="AC208" s="2">
        <v>45</v>
      </c>
      <c r="AD208" s="2" t="s">
        <v>315</v>
      </c>
      <c r="AE208" s="2" t="s">
        <v>3843</v>
      </c>
      <c r="AJ208" s="2" t="s">
        <v>17</v>
      </c>
      <c r="AK208" s="2" t="s">
        <v>3864</v>
      </c>
      <c r="AL208" s="2" t="s">
        <v>303</v>
      </c>
      <c r="AM208" s="2" t="s">
        <v>3890</v>
      </c>
      <c r="AT208" s="2" t="s">
        <v>131</v>
      </c>
      <c r="AU208" s="2" t="s">
        <v>3928</v>
      </c>
      <c r="AV208" s="2" t="s">
        <v>313</v>
      </c>
      <c r="AW208" s="2" t="s">
        <v>3994</v>
      </c>
      <c r="BG208" s="2" t="s">
        <v>131</v>
      </c>
      <c r="BH208" s="2" t="s">
        <v>3928</v>
      </c>
      <c r="BI208" s="2" t="s">
        <v>313</v>
      </c>
      <c r="BJ208" s="2" t="s">
        <v>3994</v>
      </c>
      <c r="BK208" s="2" t="s">
        <v>131</v>
      </c>
      <c r="BL208" s="2" t="s">
        <v>3928</v>
      </c>
      <c r="BM208" s="2" t="s">
        <v>313</v>
      </c>
      <c r="BN208" s="2" t="s">
        <v>3994</v>
      </c>
      <c r="BO208" s="2" t="s">
        <v>131</v>
      </c>
      <c r="BP208" s="2" t="s">
        <v>3928</v>
      </c>
      <c r="BQ208" s="2" t="s">
        <v>313</v>
      </c>
      <c r="BR208" s="2" t="s">
        <v>3994</v>
      </c>
    </row>
    <row r="209" spans="1:72" ht="13.5" customHeight="1">
      <c r="A209" s="5" t="str">
        <f t="shared" si="9"/>
        <v>1861_각현내_011</v>
      </c>
      <c r="B209" s="2">
        <v>1861</v>
      </c>
      <c r="C209" s="2" t="s">
        <v>5173</v>
      </c>
      <c r="D209" s="2" t="s">
        <v>5174</v>
      </c>
      <c r="E209" s="2">
        <v>208</v>
      </c>
      <c r="F209" s="2">
        <v>1</v>
      </c>
      <c r="G209" s="2" t="s">
        <v>5169</v>
      </c>
      <c r="H209" s="2" t="s">
        <v>5171</v>
      </c>
      <c r="I209" s="2">
        <v>9</v>
      </c>
      <c r="L209" s="2">
        <v>5</v>
      </c>
      <c r="M209" s="2" t="s">
        <v>5689</v>
      </c>
      <c r="N209" s="2" t="s">
        <v>5690</v>
      </c>
      <c r="T209" s="2" t="s">
        <v>5220</v>
      </c>
      <c r="U209" s="2" t="s">
        <v>55</v>
      </c>
      <c r="V209" s="2" t="s">
        <v>2962</v>
      </c>
      <c r="W209" s="2" t="s">
        <v>135</v>
      </c>
      <c r="X209" s="2" t="s">
        <v>2990</v>
      </c>
      <c r="Y209" s="2" t="s">
        <v>600</v>
      </c>
      <c r="Z209" s="2" t="s">
        <v>3170</v>
      </c>
      <c r="AC209" s="2">
        <v>42</v>
      </c>
      <c r="AD209" s="2" t="s">
        <v>420</v>
      </c>
      <c r="AE209" s="2" t="s">
        <v>3849</v>
      </c>
      <c r="AJ209" s="2" t="s">
        <v>17</v>
      </c>
      <c r="AK209" s="2" t="s">
        <v>3864</v>
      </c>
      <c r="AL209" s="2" t="s">
        <v>39</v>
      </c>
      <c r="AM209" s="2" t="s">
        <v>3867</v>
      </c>
      <c r="AT209" s="2" t="s">
        <v>40</v>
      </c>
      <c r="AU209" s="2" t="s">
        <v>3927</v>
      </c>
      <c r="AV209" s="2" t="s">
        <v>601</v>
      </c>
      <c r="AW209" s="2" t="s">
        <v>3995</v>
      </c>
      <c r="BG209" s="2" t="s">
        <v>40</v>
      </c>
      <c r="BH209" s="2" t="s">
        <v>3927</v>
      </c>
      <c r="BI209" s="2" t="s">
        <v>602</v>
      </c>
      <c r="BJ209" s="2" t="s">
        <v>3006</v>
      </c>
      <c r="BK209" s="2" t="s">
        <v>40</v>
      </c>
      <c r="BL209" s="2" t="s">
        <v>3927</v>
      </c>
      <c r="BM209" s="2" t="s">
        <v>212</v>
      </c>
      <c r="BN209" s="2" t="s">
        <v>5377</v>
      </c>
      <c r="BO209" s="2" t="s">
        <v>40</v>
      </c>
      <c r="BP209" s="2" t="s">
        <v>3927</v>
      </c>
      <c r="BQ209" s="2" t="s">
        <v>603</v>
      </c>
      <c r="BR209" s="2" t="s">
        <v>5400</v>
      </c>
      <c r="BS209" s="2" t="s">
        <v>604</v>
      </c>
      <c r="BT209" s="2" t="s">
        <v>3904</v>
      </c>
    </row>
    <row r="210" spans="1:72" ht="13.5" customHeight="1">
      <c r="A210" s="5" t="str">
        <f t="shared" si="9"/>
        <v>1861_각현내_011</v>
      </c>
      <c r="B210" s="2">
        <v>1861</v>
      </c>
      <c r="C210" s="2" t="s">
        <v>5173</v>
      </c>
      <c r="D210" s="2" t="s">
        <v>5174</v>
      </c>
      <c r="E210" s="2">
        <v>209</v>
      </c>
      <c r="F210" s="2">
        <v>1</v>
      </c>
      <c r="G210" s="2" t="s">
        <v>5169</v>
      </c>
      <c r="H210" s="2" t="s">
        <v>5171</v>
      </c>
      <c r="I210" s="2">
        <v>9</v>
      </c>
      <c r="L210" s="2">
        <v>5</v>
      </c>
      <c r="M210" s="2" t="s">
        <v>5689</v>
      </c>
      <c r="N210" s="2" t="s">
        <v>5690</v>
      </c>
      <c r="S210" s="2" t="s">
        <v>51</v>
      </c>
      <c r="T210" s="2" t="s">
        <v>2942</v>
      </c>
      <c r="Y210" s="2" t="s">
        <v>48</v>
      </c>
      <c r="Z210" s="2" t="s">
        <v>3034</v>
      </c>
      <c r="AC210" s="2">
        <v>41</v>
      </c>
      <c r="AD210" s="2" t="s">
        <v>374</v>
      </c>
      <c r="AE210" s="2" t="s">
        <v>3848</v>
      </c>
      <c r="AJ210" s="2" t="s">
        <v>17</v>
      </c>
      <c r="AK210" s="2" t="s">
        <v>3864</v>
      </c>
      <c r="AL210" s="2" t="s">
        <v>152</v>
      </c>
      <c r="AM210" s="2" t="s">
        <v>3880</v>
      </c>
      <c r="AT210" s="2" t="s">
        <v>40</v>
      </c>
      <c r="AU210" s="2" t="s">
        <v>3927</v>
      </c>
      <c r="AV210" s="2" t="s">
        <v>605</v>
      </c>
      <c r="AW210" s="2" t="s">
        <v>3996</v>
      </c>
      <c r="BG210" s="2" t="s">
        <v>40</v>
      </c>
      <c r="BH210" s="2" t="s">
        <v>3927</v>
      </c>
      <c r="BI210" s="2" t="s">
        <v>606</v>
      </c>
      <c r="BJ210" s="2" t="s">
        <v>3365</v>
      </c>
      <c r="BK210" s="2" t="s">
        <v>40</v>
      </c>
      <c r="BL210" s="2" t="s">
        <v>3927</v>
      </c>
      <c r="BM210" s="2" t="s">
        <v>607</v>
      </c>
      <c r="BN210" s="2" t="s">
        <v>4661</v>
      </c>
      <c r="BO210" s="2" t="s">
        <v>40</v>
      </c>
      <c r="BP210" s="2" t="s">
        <v>3927</v>
      </c>
      <c r="BQ210" s="2" t="s">
        <v>608</v>
      </c>
      <c r="BR210" s="2" t="s">
        <v>4908</v>
      </c>
      <c r="BS210" s="2" t="s">
        <v>142</v>
      </c>
      <c r="BT210" s="2" t="s">
        <v>3884</v>
      </c>
    </row>
    <row r="211" spans="1:72" ht="13.5" customHeight="1">
      <c r="A211" s="5" t="str">
        <f t="shared" ref="A211:A224" si="10">HYPERLINK("http://kyu.snu.ac.kr/sdhj/index.jsp?type=hj/GK14785_00_IH_0001_012.jpg","1861_각현내_012")</f>
        <v>1861_각현내_012</v>
      </c>
      <c r="B211" s="2">
        <v>1861</v>
      </c>
      <c r="C211" s="2" t="s">
        <v>5173</v>
      </c>
      <c r="D211" s="2" t="s">
        <v>5174</v>
      </c>
      <c r="E211" s="2">
        <v>210</v>
      </c>
      <c r="F211" s="2">
        <v>1</v>
      </c>
      <c r="G211" s="2" t="s">
        <v>5169</v>
      </c>
      <c r="H211" s="2" t="s">
        <v>5171</v>
      </c>
      <c r="I211" s="2">
        <v>9</v>
      </c>
      <c r="L211" s="2">
        <v>5</v>
      </c>
      <c r="M211" s="2" t="s">
        <v>5689</v>
      </c>
      <c r="N211" s="2" t="s">
        <v>5690</v>
      </c>
      <c r="T211" s="2" t="s">
        <v>5221</v>
      </c>
      <c r="U211" s="2" t="s">
        <v>66</v>
      </c>
      <c r="V211" s="2" t="s">
        <v>2961</v>
      </c>
      <c r="Y211" s="2" t="s">
        <v>609</v>
      </c>
      <c r="Z211" s="2" t="s">
        <v>3171</v>
      </c>
      <c r="AC211" s="2">
        <v>18</v>
      </c>
      <c r="AD211" s="2" t="s">
        <v>125</v>
      </c>
      <c r="AE211" s="2" t="s">
        <v>3825</v>
      </c>
    </row>
    <row r="212" spans="1:72" ht="13.5" customHeight="1">
      <c r="A212" s="5" t="str">
        <f t="shared" si="10"/>
        <v>1861_각현내_012</v>
      </c>
      <c r="B212" s="2">
        <v>1861</v>
      </c>
      <c r="C212" s="2" t="s">
        <v>5173</v>
      </c>
      <c r="D212" s="2" t="s">
        <v>5174</v>
      </c>
      <c r="E212" s="2">
        <v>211</v>
      </c>
      <c r="F212" s="2">
        <v>1</v>
      </c>
      <c r="G212" s="2" t="s">
        <v>5169</v>
      </c>
      <c r="H212" s="2" t="s">
        <v>5171</v>
      </c>
      <c r="I212" s="2">
        <v>9</v>
      </c>
      <c r="L212" s="2">
        <v>5</v>
      </c>
      <c r="M212" s="2" t="s">
        <v>5689</v>
      </c>
      <c r="N212" s="2" t="s">
        <v>5690</v>
      </c>
      <c r="T212" s="2" t="s">
        <v>5221</v>
      </c>
      <c r="U212" s="2" t="s">
        <v>63</v>
      </c>
      <c r="V212" s="2" t="s">
        <v>2960</v>
      </c>
      <c r="Y212" s="2" t="s">
        <v>610</v>
      </c>
      <c r="Z212" s="2" t="s">
        <v>3172</v>
      </c>
      <c r="AC212" s="2">
        <v>15</v>
      </c>
      <c r="AD212" s="2" t="s">
        <v>178</v>
      </c>
      <c r="AE212" s="2" t="s">
        <v>3830</v>
      </c>
    </row>
    <row r="213" spans="1:72" ht="13.5" customHeight="1">
      <c r="A213" s="5" t="str">
        <f t="shared" si="10"/>
        <v>1861_각현내_012</v>
      </c>
      <c r="B213" s="2">
        <v>1861</v>
      </c>
      <c r="C213" s="2" t="s">
        <v>5173</v>
      </c>
      <c r="D213" s="2" t="s">
        <v>5174</v>
      </c>
      <c r="E213" s="2">
        <v>212</v>
      </c>
      <c r="F213" s="2">
        <v>1</v>
      </c>
      <c r="G213" s="2" t="s">
        <v>5169</v>
      </c>
      <c r="H213" s="2" t="s">
        <v>5171</v>
      </c>
      <c r="I213" s="2">
        <v>10</v>
      </c>
      <c r="J213" s="2" t="s">
        <v>611</v>
      </c>
      <c r="K213" s="2" t="s">
        <v>2886</v>
      </c>
      <c r="L213" s="2">
        <v>1</v>
      </c>
      <c r="M213" s="2" t="s">
        <v>5691</v>
      </c>
      <c r="N213" s="2" t="s">
        <v>5692</v>
      </c>
      <c r="O213" s="2" t="s">
        <v>6</v>
      </c>
      <c r="P213" s="2" t="s">
        <v>2927</v>
      </c>
      <c r="T213" s="2" t="s">
        <v>5220</v>
      </c>
      <c r="U213" s="2" t="s">
        <v>143</v>
      </c>
      <c r="V213" s="2" t="s">
        <v>2964</v>
      </c>
      <c r="W213" s="2" t="s">
        <v>242</v>
      </c>
      <c r="X213" s="2" t="s">
        <v>2996</v>
      </c>
      <c r="Y213" s="2" t="s">
        <v>10</v>
      </c>
      <c r="Z213" s="2" t="s">
        <v>2986</v>
      </c>
      <c r="AC213" s="2">
        <v>61</v>
      </c>
      <c r="AD213" s="2" t="s">
        <v>508</v>
      </c>
      <c r="AE213" s="2" t="s">
        <v>3855</v>
      </c>
      <c r="AJ213" s="2" t="s">
        <v>17</v>
      </c>
      <c r="AK213" s="2" t="s">
        <v>3864</v>
      </c>
      <c r="AL213" s="2" t="s">
        <v>245</v>
      </c>
      <c r="AM213" s="2" t="s">
        <v>3881</v>
      </c>
      <c r="AT213" s="2" t="s">
        <v>131</v>
      </c>
      <c r="AU213" s="2" t="s">
        <v>3928</v>
      </c>
      <c r="AV213" s="2" t="s">
        <v>313</v>
      </c>
      <c r="AW213" s="2" t="s">
        <v>3994</v>
      </c>
      <c r="BG213" s="2" t="s">
        <v>131</v>
      </c>
      <c r="BH213" s="2" t="s">
        <v>3928</v>
      </c>
      <c r="BI213" s="2" t="s">
        <v>313</v>
      </c>
      <c r="BJ213" s="2" t="s">
        <v>3994</v>
      </c>
      <c r="BK213" s="2" t="s">
        <v>131</v>
      </c>
      <c r="BL213" s="2" t="s">
        <v>3928</v>
      </c>
      <c r="BM213" s="2" t="s">
        <v>313</v>
      </c>
      <c r="BN213" s="2" t="s">
        <v>3994</v>
      </c>
      <c r="BO213" s="2" t="s">
        <v>131</v>
      </c>
      <c r="BP213" s="2" t="s">
        <v>3928</v>
      </c>
      <c r="BQ213" s="2" t="s">
        <v>313</v>
      </c>
      <c r="BR213" s="2" t="s">
        <v>3994</v>
      </c>
    </row>
    <row r="214" spans="1:72" ht="13.5" customHeight="1">
      <c r="A214" s="5" t="str">
        <f t="shared" si="10"/>
        <v>1861_각현내_012</v>
      </c>
      <c r="B214" s="2">
        <v>1861</v>
      </c>
      <c r="C214" s="2" t="s">
        <v>5173</v>
      </c>
      <c r="D214" s="2" t="s">
        <v>5174</v>
      </c>
      <c r="E214" s="2">
        <v>213</v>
      </c>
      <c r="F214" s="2">
        <v>1</v>
      </c>
      <c r="G214" s="2" t="s">
        <v>5169</v>
      </c>
      <c r="H214" s="2" t="s">
        <v>5171</v>
      </c>
      <c r="I214" s="2">
        <v>10</v>
      </c>
      <c r="L214" s="2">
        <v>2</v>
      </c>
      <c r="M214" s="2" t="s">
        <v>5693</v>
      </c>
      <c r="N214" s="2" t="s">
        <v>5694</v>
      </c>
      <c r="O214" s="2" t="s">
        <v>6</v>
      </c>
      <c r="P214" s="2" t="s">
        <v>2927</v>
      </c>
      <c r="T214" s="2" t="s">
        <v>5220</v>
      </c>
      <c r="U214" s="2" t="s">
        <v>229</v>
      </c>
      <c r="V214" s="2" t="s">
        <v>2966</v>
      </c>
      <c r="W214" s="2" t="s">
        <v>47</v>
      </c>
      <c r="X214" s="2" t="s">
        <v>5196</v>
      </c>
      <c r="Y214" s="2" t="s">
        <v>612</v>
      </c>
      <c r="Z214" s="2" t="s">
        <v>3173</v>
      </c>
      <c r="AC214" s="2">
        <v>36</v>
      </c>
      <c r="AD214" s="2" t="s">
        <v>449</v>
      </c>
      <c r="AE214" s="2" t="s">
        <v>3851</v>
      </c>
      <c r="AJ214" s="2" t="s">
        <v>17</v>
      </c>
      <c r="AK214" s="2" t="s">
        <v>3864</v>
      </c>
      <c r="AL214" s="2" t="s">
        <v>172</v>
      </c>
      <c r="AM214" s="2" t="s">
        <v>3877</v>
      </c>
      <c r="AT214" s="2" t="s">
        <v>229</v>
      </c>
      <c r="AU214" s="2" t="s">
        <v>2966</v>
      </c>
      <c r="AV214" s="2" t="s">
        <v>613</v>
      </c>
      <c r="AW214" s="2" t="s">
        <v>3997</v>
      </c>
      <c r="BG214" s="2" t="s">
        <v>229</v>
      </c>
      <c r="BH214" s="2" t="s">
        <v>2966</v>
      </c>
      <c r="BI214" s="2" t="s">
        <v>425</v>
      </c>
      <c r="BJ214" s="2" t="s">
        <v>4334</v>
      </c>
      <c r="BK214" s="2" t="s">
        <v>614</v>
      </c>
      <c r="BL214" s="2" t="s">
        <v>5342</v>
      </c>
      <c r="BM214" s="2" t="s">
        <v>615</v>
      </c>
      <c r="BN214" s="2" t="s">
        <v>3951</v>
      </c>
    </row>
    <row r="215" spans="1:72" ht="13.5" customHeight="1">
      <c r="A215" s="5" t="str">
        <f t="shared" si="10"/>
        <v>1861_각현내_012</v>
      </c>
      <c r="B215" s="2">
        <v>1861</v>
      </c>
      <c r="C215" s="2" t="s">
        <v>5173</v>
      </c>
      <c r="D215" s="2" t="s">
        <v>5174</v>
      </c>
      <c r="E215" s="2">
        <v>214</v>
      </c>
      <c r="F215" s="2">
        <v>1</v>
      </c>
      <c r="G215" s="2" t="s">
        <v>5169</v>
      </c>
      <c r="H215" s="2" t="s">
        <v>5171</v>
      </c>
      <c r="I215" s="2">
        <v>10</v>
      </c>
      <c r="L215" s="2">
        <v>2</v>
      </c>
      <c r="M215" s="2" t="s">
        <v>5693</v>
      </c>
      <c r="N215" s="2" t="s">
        <v>5694</v>
      </c>
      <c r="S215" s="2" t="s">
        <v>51</v>
      </c>
      <c r="T215" s="2" t="s">
        <v>2942</v>
      </c>
      <c r="W215" s="2" t="s">
        <v>95</v>
      </c>
      <c r="X215" s="2" t="s">
        <v>5192</v>
      </c>
      <c r="Y215" s="2" t="s">
        <v>48</v>
      </c>
      <c r="Z215" s="2" t="s">
        <v>3034</v>
      </c>
      <c r="AC215" s="2">
        <v>25</v>
      </c>
      <c r="AD215" s="2" t="s">
        <v>450</v>
      </c>
      <c r="AE215" s="2" t="s">
        <v>3852</v>
      </c>
      <c r="AJ215" s="2" t="s">
        <v>17</v>
      </c>
      <c r="AK215" s="2" t="s">
        <v>3864</v>
      </c>
      <c r="AL215" s="2" t="s">
        <v>94</v>
      </c>
      <c r="AM215" s="2" t="s">
        <v>5274</v>
      </c>
    </row>
    <row r="216" spans="1:72" ht="13.5" customHeight="1">
      <c r="A216" s="5" t="str">
        <f t="shared" si="10"/>
        <v>1861_각현내_012</v>
      </c>
      <c r="B216" s="2">
        <v>1861</v>
      </c>
      <c r="C216" s="2" t="s">
        <v>5173</v>
      </c>
      <c r="D216" s="2" t="s">
        <v>5174</v>
      </c>
      <c r="E216" s="2">
        <v>215</v>
      </c>
      <c r="F216" s="2">
        <v>1</v>
      </c>
      <c r="G216" s="2" t="s">
        <v>5169</v>
      </c>
      <c r="H216" s="2" t="s">
        <v>5171</v>
      </c>
      <c r="I216" s="2">
        <v>10</v>
      </c>
      <c r="L216" s="2">
        <v>3</v>
      </c>
      <c r="M216" s="2" t="s">
        <v>5695</v>
      </c>
      <c r="N216" s="2" t="s">
        <v>5696</v>
      </c>
      <c r="O216" s="2" t="s">
        <v>6</v>
      </c>
      <c r="P216" s="2" t="s">
        <v>2927</v>
      </c>
      <c r="T216" s="2" t="s">
        <v>5220</v>
      </c>
      <c r="U216" s="2" t="s">
        <v>55</v>
      </c>
      <c r="V216" s="2" t="s">
        <v>2962</v>
      </c>
      <c r="W216" s="2" t="s">
        <v>95</v>
      </c>
      <c r="X216" s="2" t="s">
        <v>5192</v>
      </c>
      <c r="Y216" s="2" t="s">
        <v>616</v>
      </c>
      <c r="Z216" s="2" t="s">
        <v>3174</v>
      </c>
      <c r="AC216" s="2">
        <v>53</v>
      </c>
      <c r="AD216" s="2" t="s">
        <v>225</v>
      </c>
      <c r="AE216" s="2" t="s">
        <v>3835</v>
      </c>
      <c r="AJ216" s="2" t="s">
        <v>17</v>
      </c>
      <c r="AK216" s="2" t="s">
        <v>3864</v>
      </c>
      <c r="AL216" s="2" t="s">
        <v>94</v>
      </c>
      <c r="AM216" s="2" t="s">
        <v>5274</v>
      </c>
      <c r="AT216" s="2" t="s">
        <v>40</v>
      </c>
      <c r="AU216" s="2" t="s">
        <v>3927</v>
      </c>
      <c r="AV216" s="2" t="s">
        <v>617</v>
      </c>
      <c r="AW216" s="2" t="s">
        <v>3998</v>
      </c>
      <c r="BG216" s="2" t="s">
        <v>40</v>
      </c>
      <c r="BH216" s="2" t="s">
        <v>3927</v>
      </c>
      <c r="BI216" s="2" t="s">
        <v>618</v>
      </c>
      <c r="BJ216" s="2" t="s">
        <v>3305</v>
      </c>
      <c r="BK216" s="2" t="s">
        <v>40</v>
      </c>
      <c r="BL216" s="2" t="s">
        <v>3927</v>
      </c>
      <c r="BM216" s="2" t="s">
        <v>619</v>
      </c>
      <c r="BN216" s="2" t="s">
        <v>4520</v>
      </c>
      <c r="BO216" s="2" t="s">
        <v>40</v>
      </c>
      <c r="BP216" s="2" t="s">
        <v>3927</v>
      </c>
      <c r="BQ216" s="2" t="s">
        <v>620</v>
      </c>
      <c r="BR216" s="2" t="s">
        <v>4909</v>
      </c>
      <c r="BS216" s="2" t="s">
        <v>152</v>
      </c>
      <c r="BT216" s="2" t="s">
        <v>3880</v>
      </c>
    </row>
    <row r="217" spans="1:72" ht="13.5" customHeight="1">
      <c r="A217" s="5" t="str">
        <f t="shared" si="10"/>
        <v>1861_각현내_012</v>
      </c>
      <c r="B217" s="2">
        <v>1861</v>
      </c>
      <c r="C217" s="2" t="s">
        <v>5173</v>
      </c>
      <c r="D217" s="2" t="s">
        <v>5174</v>
      </c>
      <c r="E217" s="2">
        <v>216</v>
      </c>
      <c r="F217" s="2">
        <v>1</v>
      </c>
      <c r="G217" s="2" t="s">
        <v>5169</v>
      </c>
      <c r="H217" s="2" t="s">
        <v>5171</v>
      </c>
      <c r="I217" s="2">
        <v>10</v>
      </c>
      <c r="L217" s="2">
        <v>3</v>
      </c>
      <c r="M217" s="2" t="s">
        <v>5695</v>
      </c>
      <c r="N217" s="2" t="s">
        <v>5696</v>
      </c>
      <c r="S217" s="2" t="s">
        <v>51</v>
      </c>
      <c r="T217" s="2" t="s">
        <v>2942</v>
      </c>
      <c r="W217" s="2" t="s">
        <v>135</v>
      </c>
      <c r="X217" s="2" t="s">
        <v>2990</v>
      </c>
      <c r="Y217" s="2" t="s">
        <v>48</v>
      </c>
      <c r="Z217" s="2" t="s">
        <v>3034</v>
      </c>
      <c r="AC217" s="2">
        <v>53</v>
      </c>
      <c r="AD217" s="2" t="s">
        <v>225</v>
      </c>
      <c r="AE217" s="2" t="s">
        <v>3835</v>
      </c>
      <c r="AJ217" s="2" t="s">
        <v>17</v>
      </c>
      <c r="AK217" s="2" t="s">
        <v>3864</v>
      </c>
      <c r="AL217" s="2" t="s">
        <v>39</v>
      </c>
      <c r="AM217" s="2" t="s">
        <v>3867</v>
      </c>
      <c r="AT217" s="2" t="s">
        <v>40</v>
      </c>
      <c r="AU217" s="2" t="s">
        <v>3927</v>
      </c>
      <c r="AV217" s="2" t="s">
        <v>621</v>
      </c>
      <c r="AW217" s="2" t="s">
        <v>3999</v>
      </c>
      <c r="BG217" s="2" t="s">
        <v>40</v>
      </c>
      <c r="BH217" s="2" t="s">
        <v>3927</v>
      </c>
      <c r="BI217" s="2" t="s">
        <v>622</v>
      </c>
      <c r="BJ217" s="2" t="s">
        <v>4354</v>
      </c>
      <c r="BK217" s="2" t="s">
        <v>40</v>
      </c>
      <c r="BL217" s="2" t="s">
        <v>3927</v>
      </c>
      <c r="BM217" s="2" t="s">
        <v>623</v>
      </c>
      <c r="BN217" s="2" t="s">
        <v>4662</v>
      </c>
      <c r="BO217" s="2" t="s">
        <v>40</v>
      </c>
      <c r="BP217" s="2" t="s">
        <v>3927</v>
      </c>
      <c r="BQ217" s="2" t="s">
        <v>624</v>
      </c>
      <c r="BR217" s="2" t="s">
        <v>4910</v>
      </c>
      <c r="BS217" s="2" t="s">
        <v>625</v>
      </c>
      <c r="BT217" s="2" t="s">
        <v>3283</v>
      </c>
    </row>
    <row r="218" spans="1:72" ht="13.5" customHeight="1">
      <c r="A218" s="5" t="str">
        <f t="shared" si="10"/>
        <v>1861_각현내_012</v>
      </c>
      <c r="B218" s="2">
        <v>1861</v>
      </c>
      <c r="C218" s="2" t="s">
        <v>5173</v>
      </c>
      <c r="D218" s="2" t="s">
        <v>5174</v>
      </c>
      <c r="E218" s="2">
        <v>217</v>
      </c>
      <c r="F218" s="2">
        <v>1</v>
      </c>
      <c r="G218" s="2" t="s">
        <v>5169</v>
      </c>
      <c r="H218" s="2" t="s">
        <v>5171</v>
      </c>
      <c r="I218" s="2">
        <v>10</v>
      </c>
      <c r="L218" s="2">
        <v>3</v>
      </c>
      <c r="M218" s="2" t="s">
        <v>5695</v>
      </c>
      <c r="N218" s="2" t="s">
        <v>5696</v>
      </c>
      <c r="T218" s="2" t="s">
        <v>5221</v>
      </c>
      <c r="U218" s="2" t="s">
        <v>63</v>
      </c>
      <c r="V218" s="2" t="s">
        <v>2960</v>
      </c>
      <c r="Y218" s="2" t="s">
        <v>626</v>
      </c>
      <c r="Z218" s="2" t="s">
        <v>3175</v>
      </c>
      <c r="AC218" s="2">
        <v>15</v>
      </c>
      <c r="AD218" s="2" t="s">
        <v>178</v>
      </c>
      <c r="AE218" s="2" t="s">
        <v>3830</v>
      </c>
    </row>
    <row r="219" spans="1:72" ht="13.5" customHeight="1">
      <c r="A219" s="5" t="str">
        <f t="shared" si="10"/>
        <v>1861_각현내_012</v>
      </c>
      <c r="B219" s="2">
        <v>1861</v>
      </c>
      <c r="C219" s="2" t="s">
        <v>5173</v>
      </c>
      <c r="D219" s="2" t="s">
        <v>5174</v>
      </c>
      <c r="E219" s="2">
        <v>218</v>
      </c>
      <c r="F219" s="2">
        <v>1</v>
      </c>
      <c r="G219" s="2" t="s">
        <v>5169</v>
      </c>
      <c r="H219" s="2" t="s">
        <v>5171</v>
      </c>
      <c r="I219" s="2">
        <v>10</v>
      </c>
      <c r="L219" s="2">
        <v>4</v>
      </c>
      <c r="M219" s="2" t="s">
        <v>5697</v>
      </c>
      <c r="N219" s="2" t="s">
        <v>5698</v>
      </c>
      <c r="T219" s="2" t="s">
        <v>5220</v>
      </c>
      <c r="U219" s="2" t="s">
        <v>55</v>
      </c>
      <c r="V219" s="2" t="s">
        <v>2962</v>
      </c>
      <c r="W219" s="2" t="s">
        <v>47</v>
      </c>
      <c r="X219" s="2" t="s">
        <v>5196</v>
      </c>
      <c r="Y219" s="2" t="s">
        <v>627</v>
      </c>
      <c r="Z219" s="2" t="s">
        <v>3176</v>
      </c>
      <c r="AC219" s="2">
        <v>38</v>
      </c>
      <c r="AD219" s="2" t="s">
        <v>278</v>
      </c>
      <c r="AE219" s="2" t="s">
        <v>3839</v>
      </c>
      <c r="AJ219" s="2" t="s">
        <v>17</v>
      </c>
      <c r="AK219" s="2" t="s">
        <v>3864</v>
      </c>
      <c r="AL219" s="2" t="s">
        <v>206</v>
      </c>
      <c r="AM219" s="2" t="s">
        <v>3891</v>
      </c>
      <c r="AT219" s="2" t="s">
        <v>40</v>
      </c>
      <c r="AU219" s="2" t="s">
        <v>3927</v>
      </c>
      <c r="AV219" s="2" t="s">
        <v>628</v>
      </c>
      <c r="AW219" s="2" t="s">
        <v>3262</v>
      </c>
      <c r="BG219" s="2" t="s">
        <v>40</v>
      </c>
      <c r="BH219" s="2" t="s">
        <v>3927</v>
      </c>
      <c r="BI219" s="2" t="s">
        <v>629</v>
      </c>
      <c r="BJ219" s="2" t="s">
        <v>4355</v>
      </c>
      <c r="BK219" s="2" t="s">
        <v>40</v>
      </c>
      <c r="BL219" s="2" t="s">
        <v>3927</v>
      </c>
      <c r="BM219" s="2" t="s">
        <v>630</v>
      </c>
      <c r="BN219" s="2" t="s">
        <v>4663</v>
      </c>
      <c r="BO219" s="2" t="s">
        <v>40</v>
      </c>
      <c r="BP219" s="2" t="s">
        <v>3927</v>
      </c>
      <c r="BQ219" s="2" t="s">
        <v>631</v>
      </c>
      <c r="BR219" s="2" t="s">
        <v>5461</v>
      </c>
      <c r="BS219" s="2" t="s">
        <v>94</v>
      </c>
      <c r="BT219" s="2" t="s">
        <v>5274</v>
      </c>
    </row>
    <row r="220" spans="1:72" ht="13.5" customHeight="1">
      <c r="A220" s="5" t="str">
        <f t="shared" si="10"/>
        <v>1861_각현내_012</v>
      </c>
      <c r="B220" s="2">
        <v>1861</v>
      </c>
      <c r="C220" s="2" t="s">
        <v>5173</v>
      </c>
      <c r="D220" s="2" t="s">
        <v>5174</v>
      </c>
      <c r="E220" s="2">
        <v>219</v>
      </c>
      <c r="F220" s="2">
        <v>1</v>
      </c>
      <c r="G220" s="2" t="s">
        <v>5169</v>
      </c>
      <c r="H220" s="2" t="s">
        <v>5171</v>
      </c>
      <c r="I220" s="2">
        <v>10</v>
      </c>
      <c r="L220" s="2">
        <v>4</v>
      </c>
      <c r="M220" s="2" t="s">
        <v>5697</v>
      </c>
      <c r="N220" s="2" t="s">
        <v>5698</v>
      </c>
      <c r="S220" s="2" t="s">
        <v>51</v>
      </c>
      <c r="T220" s="2" t="s">
        <v>2942</v>
      </c>
      <c r="W220" s="2" t="s">
        <v>144</v>
      </c>
      <c r="X220" s="2" t="s">
        <v>5222</v>
      </c>
      <c r="Y220" s="2" t="s">
        <v>48</v>
      </c>
      <c r="Z220" s="2" t="s">
        <v>3034</v>
      </c>
      <c r="AC220" s="2">
        <v>37</v>
      </c>
      <c r="AD220" s="2" t="s">
        <v>285</v>
      </c>
      <c r="AE220" s="2" t="s">
        <v>3840</v>
      </c>
      <c r="AJ220" s="2" t="s">
        <v>17</v>
      </c>
      <c r="AK220" s="2" t="s">
        <v>3864</v>
      </c>
      <c r="AL220" s="2" t="s">
        <v>632</v>
      </c>
      <c r="AM220" s="2" t="s">
        <v>3892</v>
      </c>
      <c r="AT220" s="2" t="s">
        <v>40</v>
      </c>
      <c r="AU220" s="2" t="s">
        <v>3927</v>
      </c>
      <c r="AV220" s="2" t="s">
        <v>633</v>
      </c>
      <c r="AW220" s="2" t="s">
        <v>4000</v>
      </c>
      <c r="BG220" s="2" t="s">
        <v>40</v>
      </c>
      <c r="BH220" s="2" t="s">
        <v>3927</v>
      </c>
      <c r="BI220" s="2" t="s">
        <v>416</v>
      </c>
      <c r="BJ220" s="2" t="s">
        <v>3122</v>
      </c>
      <c r="BK220" s="2" t="s">
        <v>40</v>
      </c>
      <c r="BL220" s="2" t="s">
        <v>3927</v>
      </c>
      <c r="BM220" s="2" t="s">
        <v>634</v>
      </c>
      <c r="BN220" s="2" t="s">
        <v>4584</v>
      </c>
      <c r="BO220" s="2" t="s">
        <v>40</v>
      </c>
      <c r="BP220" s="2" t="s">
        <v>3927</v>
      </c>
      <c r="BQ220" s="2" t="s">
        <v>635</v>
      </c>
      <c r="BR220" s="2" t="s">
        <v>4911</v>
      </c>
      <c r="BS220" s="2" t="s">
        <v>152</v>
      </c>
      <c r="BT220" s="2" t="s">
        <v>3880</v>
      </c>
    </row>
    <row r="221" spans="1:72" ht="13.5" customHeight="1">
      <c r="A221" s="5" t="str">
        <f t="shared" si="10"/>
        <v>1861_각현내_012</v>
      </c>
      <c r="B221" s="2">
        <v>1861</v>
      </c>
      <c r="C221" s="2" t="s">
        <v>5173</v>
      </c>
      <c r="D221" s="2" t="s">
        <v>5174</v>
      </c>
      <c r="E221" s="2">
        <v>220</v>
      </c>
      <c r="F221" s="2">
        <v>1</v>
      </c>
      <c r="G221" s="2" t="s">
        <v>5169</v>
      </c>
      <c r="H221" s="2" t="s">
        <v>5171</v>
      </c>
      <c r="I221" s="2">
        <v>10</v>
      </c>
      <c r="L221" s="2">
        <v>4</v>
      </c>
      <c r="M221" s="2" t="s">
        <v>5697</v>
      </c>
      <c r="N221" s="2" t="s">
        <v>5698</v>
      </c>
      <c r="T221" s="2" t="s">
        <v>5221</v>
      </c>
      <c r="U221" s="2" t="s">
        <v>66</v>
      </c>
      <c r="V221" s="2" t="s">
        <v>2961</v>
      </c>
      <c r="Y221" s="2" t="s">
        <v>636</v>
      </c>
      <c r="Z221" s="2" t="s">
        <v>3177</v>
      </c>
      <c r="AC221" s="2">
        <v>22</v>
      </c>
      <c r="AD221" s="2" t="s">
        <v>344</v>
      </c>
      <c r="AE221" s="2" t="s">
        <v>3845</v>
      </c>
    </row>
    <row r="222" spans="1:72" ht="13.5" customHeight="1">
      <c r="A222" s="5" t="str">
        <f t="shared" si="10"/>
        <v>1861_각현내_012</v>
      </c>
      <c r="B222" s="2">
        <v>1861</v>
      </c>
      <c r="C222" s="2" t="s">
        <v>5173</v>
      </c>
      <c r="D222" s="2" t="s">
        <v>5174</v>
      </c>
      <c r="E222" s="2">
        <v>221</v>
      </c>
      <c r="F222" s="2">
        <v>1</v>
      </c>
      <c r="G222" s="2" t="s">
        <v>5169</v>
      </c>
      <c r="H222" s="2" t="s">
        <v>5171</v>
      </c>
      <c r="I222" s="2">
        <v>10</v>
      </c>
      <c r="L222" s="2">
        <v>5</v>
      </c>
      <c r="M222" s="2" t="s">
        <v>5699</v>
      </c>
      <c r="N222" s="2" t="s">
        <v>5700</v>
      </c>
      <c r="T222" s="2" t="s">
        <v>5220</v>
      </c>
      <c r="U222" s="2" t="s">
        <v>55</v>
      </c>
      <c r="V222" s="2" t="s">
        <v>2962</v>
      </c>
      <c r="W222" s="2" t="s">
        <v>637</v>
      </c>
      <c r="X222" s="2" t="s">
        <v>3008</v>
      </c>
      <c r="Y222" s="2" t="s">
        <v>638</v>
      </c>
      <c r="Z222" s="2" t="s">
        <v>3178</v>
      </c>
      <c r="AC222" s="2">
        <v>72</v>
      </c>
      <c r="AD222" s="2" t="s">
        <v>353</v>
      </c>
      <c r="AE222" s="2" t="s">
        <v>3847</v>
      </c>
      <c r="AJ222" s="2" t="s">
        <v>17</v>
      </c>
      <c r="AK222" s="2" t="s">
        <v>3864</v>
      </c>
      <c r="AL222" s="2" t="s">
        <v>639</v>
      </c>
      <c r="AM222" s="2" t="s">
        <v>3893</v>
      </c>
      <c r="AT222" s="2" t="s">
        <v>40</v>
      </c>
      <c r="AU222" s="2" t="s">
        <v>3927</v>
      </c>
      <c r="AV222" s="2" t="s">
        <v>640</v>
      </c>
      <c r="AW222" s="2" t="s">
        <v>5321</v>
      </c>
      <c r="BG222" s="2" t="s">
        <v>40</v>
      </c>
      <c r="BH222" s="2" t="s">
        <v>3927</v>
      </c>
      <c r="BI222" s="2" t="s">
        <v>641</v>
      </c>
      <c r="BJ222" s="2" t="s">
        <v>4356</v>
      </c>
      <c r="BK222" s="2" t="s">
        <v>40</v>
      </c>
      <c r="BL222" s="2" t="s">
        <v>3927</v>
      </c>
      <c r="BM222" s="2" t="s">
        <v>642</v>
      </c>
      <c r="BN222" s="2" t="s">
        <v>4664</v>
      </c>
      <c r="BO222" s="2" t="s">
        <v>40</v>
      </c>
      <c r="BP222" s="2" t="s">
        <v>3927</v>
      </c>
      <c r="BQ222" s="2" t="s">
        <v>643</v>
      </c>
      <c r="BR222" s="2" t="s">
        <v>4912</v>
      </c>
      <c r="BS222" s="2" t="s">
        <v>39</v>
      </c>
      <c r="BT222" s="2" t="s">
        <v>3867</v>
      </c>
    </row>
    <row r="223" spans="1:72" ht="13.5" customHeight="1">
      <c r="A223" s="5" t="str">
        <f t="shared" si="10"/>
        <v>1861_각현내_012</v>
      </c>
      <c r="B223" s="2">
        <v>1861</v>
      </c>
      <c r="C223" s="2" t="s">
        <v>5173</v>
      </c>
      <c r="D223" s="2" t="s">
        <v>5174</v>
      </c>
      <c r="E223" s="2">
        <v>222</v>
      </c>
      <c r="F223" s="2">
        <v>1</v>
      </c>
      <c r="G223" s="2" t="s">
        <v>5169</v>
      </c>
      <c r="H223" s="2" t="s">
        <v>5171</v>
      </c>
      <c r="I223" s="2">
        <v>10</v>
      </c>
      <c r="L223" s="2">
        <v>5</v>
      </c>
      <c r="M223" s="2" t="s">
        <v>5699</v>
      </c>
      <c r="N223" s="2" t="s">
        <v>5700</v>
      </c>
      <c r="S223" s="2" t="s">
        <v>51</v>
      </c>
      <c r="T223" s="2" t="s">
        <v>2942</v>
      </c>
      <c r="W223" s="2" t="s">
        <v>163</v>
      </c>
      <c r="X223" s="2" t="s">
        <v>2992</v>
      </c>
      <c r="Y223" s="2" t="s">
        <v>48</v>
      </c>
      <c r="Z223" s="2" t="s">
        <v>3034</v>
      </c>
      <c r="AC223" s="2">
        <v>72</v>
      </c>
      <c r="AD223" s="2" t="s">
        <v>353</v>
      </c>
      <c r="AE223" s="2" t="s">
        <v>3847</v>
      </c>
      <c r="AJ223" s="2" t="s">
        <v>17</v>
      </c>
      <c r="AK223" s="2" t="s">
        <v>3864</v>
      </c>
      <c r="AL223" s="2" t="s">
        <v>164</v>
      </c>
      <c r="AM223" s="2" t="s">
        <v>3876</v>
      </c>
      <c r="AT223" s="2" t="s">
        <v>40</v>
      </c>
      <c r="AU223" s="2" t="s">
        <v>3927</v>
      </c>
      <c r="AV223" s="2" t="s">
        <v>644</v>
      </c>
      <c r="AW223" s="2" t="s">
        <v>4002</v>
      </c>
      <c r="BG223" s="2" t="s">
        <v>40</v>
      </c>
      <c r="BH223" s="2" t="s">
        <v>3927</v>
      </c>
      <c r="BI223" s="2" t="s">
        <v>645</v>
      </c>
      <c r="BJ223" s="2" t="s">
        <v>4199</v>
      </c>
      <c r="BK223" s="2" t="s">
        <v>40</v>
      </c>
      <c r="BL223" s="2" t="s">
        <v>3927</v>
      </c>
      <c r="BM223" s="2" t="s">
        <v>646</v>
      </c>
      <c r="BN223" s="2" t="s">
        <v>5378</v>
      </c>
      <c r="BO223" s="2" t="s">
        <v>40</v>
      </c>
      <c r="BP223" s="2" t="s">
        <v>3927</v>
      </c>
      <c r="BQ223" s="2" t="s">
        <v>647</v>
      </c>
      <c r="BR223" s="2" t="s">
        <v>4913</v>
      </c>
      <c r="BS223" s="2" t="s">
        <v>39</v>
      </c>
      <c r="BT223" s="2" t="s">
        <v>3867</v>
      </c>
    </row>
    <row r="224" spans="1:72" ht="13.5" customHeight="1">
      <c r="A224" s="5" t="str">
        <f t="shared" si="10"/>
        <v>1861_각현내_012</v>
      </c>
      <c r="B224" s="2">
        <v>1861</v>
      </c>
      <c r="C224" s="2" t="s">
        <v>5173</v>
      </c>
      <c r="D224" s="2" t="s">
        <v>5174</v>
      </c>
      <c r="E224" s="2">
        <v>223</v>
      </c>
      <c r="F224" s="2">
        <v>1</v>
      </c>
      <c r="G224" s="2" t="s">
        <v>5169</v>
      </c>
      <c r="H224" s="2" t="s">
        <v>5171</v>
      </c>
      <c r="I224" s="2">
        <v>10</v>
      </c>
      <c r="L224" s="2">
        <v>5</v>
      </c>
      <c r="M224" s="2" t="s">
        <v>5699</v>
      </c>
      <c r="N224" s="2" t="s">
        <v>5700</v>
      </c>
      <c r="T224" s="2" t="s">
        <v>5221</v>
      </c>
      <c r="U224" s="2" t="s">
        <v>66</v>
      </c>
      <c r="V224" s="2" t="s">
        <v>2961</v>
      </c>
      <c r="Y224" s="2" t="s">
        <v>648</v>
      </c>
      <c r="Z224" s="2" t="s">
        <v>3179</v>
      </c>
      <c r="AC224" s="2">
        <v>22</v>
      </c>
      <c r="AD224" s="2" t="s">
        <v>344</v>
      </c>
      <c r="AE224" s="2" t="s">
        <v>3845</v>
      </c>
    </row>
    <row r="225" spans="1:72" ht="13.5" customHeight="1">
      <c r="A225" s="5" t="str">
        <f t="shared" ref="A225:A238" si="11">HYPERLINK("http://kyu.snu.ac.kr/sdhj/index.jsp?type=hj/GK14785_00_IH_0001_013.jpg","1861_각현내_013")</f>
        <v>1861_각현내_013</v>
      </c>
      <c r="B225" s="2">
        <v>1861</v>
      </c>
      <c r="C225" s="2" t="s">
        <v>5173</v>
      </c>
      <c r="D225" s="2" t="s">
        <v>5174</v>
      </c>
      <c r="E225" s="2">
        <v>224</v>
      </c>
      <c r="F225" s="2">
        <v>1</v>
      </c>
      <c r="G225" s="2" t="s">
        <v>5169</v>
      </c>
      <c r="H225" s="2" t="s">
        <v>5171</v>
      </c>
      <c r="I225" s="2">
        <v>11</v>
      </c>
      <c r="J225" s="2" t="s">
        <v>611</v>
      </c>
      <c r="K225" s="2" t="s">
        <v>2886</v>
      </c>
      <c r="L225" s="2">
        <v>1</v>
      </c>
      <c r="M225" s="2" t="s">
        <v>5701</v>
      </c>
      <c r="N225" s="2" t="s">
        <v>5702</v>
      </c>
      <c r="T225" s="2" t="s">
        <v>5220</v>
      </c>
      <c r="U225" s="2" t="s">
        <v>55</v>
      </c>
      <c r="V225" s="2" t="s">
        <v>2962</v>
      </c>
      <c r="W225" s="2" t="s">
        <v>215</v>
      </c>
      <c r="X225" s="2" t="s">
        <v>2995</v>
      </c>
      <c r="Y225" s="2" t="s">
        <v>649</v>
      </c>
      <c r="Z225" s="2" t="s">
        <v>3180</v>
      </c>
      <c r="AC225" s="2">
        <v>39</v>
      </c>
      <c r="AD225" s="2" t="s">
        <v>156</v>
      </c>
      <c r="AE225" s="2" t="s">
        <v>3829</v>
      </c>
      <c r="AJ225" s="2" t="s">
        <v>17</v>
      </c>
      <c r="AK225" s="2" t="s">
        <v>3864</v>
      </c>
      <c r="AL225" s="2" t="s">
        <v>152</v>
      </c>
      <c r="AM225" s="2" t="s">
        <v>3880</v>
      </c>
      <c r="AT225" s="2" t="s">
        <v>40</v>
      </c>
      <c r="AU225" s="2" t="s">
        <v>3927</v>
      </c>
      <c r="AV225" s="2" t="s">
        <v>559</v>
      </c>
      <c r="AW225" s="2" t="s">
        <v>5320</v>
      </c>
      <c r="BG225" s="2" t="s">
        <v>40</v>
      </c>
      <c r="BH225" s="2" t="s">
        <v>3927</v>
      </c>
      <c r="BI225" s="2" t="s">
        <v>560</v>
      </c>
      <c r="BJ225" s="2" t="s">
        <v>4348</v>
      </c>
      <c r="BK225" s="2" t="s">
        <v>40</v>
      </c>
      <c r="BL225" s="2" t="s">
        <v>3927</v>
      </c>
      <c r="BM225" s="2" t="s">
        <v>408</v>
      </c>
      <c r="BN225" s="2" t="s">
        <v>4642</v>
      </c>
      <c r="BO225" s="2" t="s">
        <v>40</v>
      </c>
      <c r="BP225" s="2" t="s">
        <v>3927</v>
      </c>
      <c r="BQ225" s="2" t="s">
        <v>561</v>
      </c>
      <c r="BR225" s="2" t="s">
        <v>5455</v>
      </c>
      <c r="BS225" s="2" t="s">
        <v>94</v>
      </c>
      <c r="BT225" s="2" t="s">
        <v>5274</v>
      </c>
    </row>
    <row r="226" spans="1:72" ht="13.5" customHeight="1">
      <c r="A226" s="5" t="str">
        <f t="shared" si="11"/>
        <v>1861_각현내_013</v>
      </c>
      <c r="B226" s="2">
        <v>1861</v>
      </c>
      <c r="C226" s="2" t="s">
        <v>5173</v>
      </c>
      <c r="D226" s="2" t="s">
        <v>5174</v>
      </c>
      <c r="E226" s="2">
        <v>225</v>
      </c>
      <c r="F226" s="2">
        <v>1</v>
      </c>
      <c r="G226" s="2" t="s">
        <v>5169</v>
      </c>
      <c r="H226" s="2" t="s">
        <v>5171</v>
      </c>
      <c r="I226" s="2">
        <v>11</v>
      </c>
      <c r="L226" s="2">
        <v>1</v>
      </c>
      <c r="M226" s="2" t="s">
        <v>5701</v>
      </c>
      <c r="N226" s="2" t="s">
        <v>5702</v>
      </c>
      <c r="S226" s="2" t="s">
        <v>51</v>
      </c>
      <c r="T226" s="2" t="s">
        <v>2942</v>
      </c>
      <c r="W226" s="2" t="s">
        <v>650</v>
      </c>
      <c r="X226" s="2" t="s">
        <v>3009</v>
      </c>
      <c r="Y226" s="2" t="s">
        <v>48</v>
      </c>
      <c r="Z226" s="2" t="s">
        <v>3034</v>
      </c>
      <c r="AC226" s="2">
        <v>32</v>
      </c>
      <c r="AD226" s="2" t="s">
        <v>129</v>
      </c>
      <c r="AE226" s="2" t="s">
        <v>3826</v>
      </c>
      <c r="AJ226" s="2" t="s">
        <v>17</v>
      </c>
      <c r="AK226" s="2" t="s">
        <v>3864</v>
      </c>
      <c r="AL226" s="2" t="s">
        <v>651</v>
      </c>
      <c r="AM226" s="2" t="s">
        <v>5275</v>
      </c>
      <c r="AT226" s="2" t="s">
        <v>55</v>
      </c>
      <c r="AU226" s="2" t="s">
        <v>2962</v>
      </c>
      <c r="AV226" s="2" t="s">
        <v>652</v>
      </c>
      <c r="AW226" s="2" t="s">
        <v>4003</v>
      </c>
      <c r="BG226" s="2" t="s">
        <v>40</v>
      </c>
      <c r="BH226" s="2" t="s">
        <v>3927</v>
      </c>
      <c r="BI226" s="2" t="s">
        <v>653</v>
      </c>
      <c r="BJ226" s="2" t="s">
        <v>4357</v>
      </c>
      <c r="BK226" s="2" t="s">
        <v>40</v>
      </c>
      <c r="BL226" s="2" t="s">
        <v>3927</v>
      </c>
      <c r="BM226" s="2" t="s">
        <v>654</v>
      </c>
      <c r="BN226" s="2" t="s">
        <v>4665</v>
      </c>
      <c r="BO226" s="2" t="s">
        <v>40</v>
      </c>
      <c r="BP226" s="2" t="s">
        <v>3927</v>
      </c>
      <c r="BQ226" s="2" t="s">
        <v>655</v>
      </c>
      <c r="BR226" s="2" t="s">
        <v>5507</v>
      </c>
      <c r="BS226" s="2" t="s">
        <v>152</v>
      </c>
      <c r="BT226" s="2" t="s">
        <v>3880</v>
      </c>
    </row>
    <row r="227" spans="1:72" ht="13.5" customHeight="1">
      <c r="A227" s="5" t="str">
        <f t="shared" si="11"/>
        <v>1861_각현내_013</v>
      </c>
      <c r="B227" s="2">
        <v>1861</v>
      </c>
      <c r="C227" s="2" t="s">
        <v>5173</v>
      </c>
      <c r="D227" s="2" t="s">
        <v>5174</v>
      </c>
      <c r="E227" s="2">
        <v>226</v>
      </c>
      <c r="F227" s="2">
        <v>1</v>
      </c>
      <c r="G227" s="2" t="s">
        <v>5169</v>
      </c>
      <c r="H227" s="2" t="s">
        <v>5171</v>
      </c>
      <c r="I227" s="2">
        <v>11</v>
      </c>
      <c r="L227" s="2">
        <v>1</v>
      </c>
      <c r="M227" s="2" t="s">
        <v>5701</v>
      </c>
      <c r="N227" s="2" t="s">
        <v>5702</v>
      </c>
      <c r="T227" s="2" t="s">
        <v>5221</v>
      </c>
      <c r="U227" s="2" t="s">
        <v>63</v>
      </c>
      <c r="V227" s="2" t="s">
        <v>2960</v>
      </c>
      <c r="Y227" s="2" t="s">
        <v>177</v>
      </c>
      <c r="Z227" s="2" t="s">
        <v>3061</v>
      </c>
      <c r="AC227" s="2">
        <v>51</v>
      </c>
      <c r="AD227" s="2" t="s">
        <v>106</v>
      </c>
      <c r="AE227" s="2" t="s">
        <v>3817</v>
      </c>
    </row>
    <row r="228" spans="1:72" ht="13.5" customHeight="1">
      <c r="A228" s="5" t="str">
        <f t="shared" si="11"/>
        <v>1861_각현내_013</v>
      </c>
      <c r="B228" s="2">
        <v>1861</v>
      </c>
      <c r="C228" s="2" t="s">
        <v>5173</v>
      </c>
      <c r="D228" s="2" t="s">
        <v>5174</v>
      </c>
      <c r="E228" s="2">
        <v>227</v>
      </c>
      <c r="F228" s="2">
        <v>1</v>
      </c>
      <c r="G228" s="2" t="s">
        <v>5169</v>
      </c>
      <c r="H228" s="2" t="s">
        <v>5171</v>
      </c>
      <c r="I228" s="2">
        <v>11</v>
      </c>
      <c r="L228" s="2">
        <v>2</v>
      </c>
      <c r="M228" s="2" t="s">
        <v>5703</v>
      </c>
      <c r="N228" s="2" t="s">
        <v>5704</v>
      </c>
      <c r="T228" s="2" t="s">
        <v>5220</v>
      </c>
      <c r="U228" s="2" t="s">
        <v>143</v>
      </c>
      <c r="V228" s="2" t="s">
        <v>2964</v>
      </c>
      <c r="W228" s="2" t="s">
        <v>105</v>
      </c>
      <c r="X228" s="2" t="s">
        <v>5224</v>
      </c>
      <c r="Y228" s="2" t="s">
        <v>10</v>
      </c>
      <c r="Z228" s="2" t="s">
        <v>2986</v>
      </c>
      <c r="AC228" s="2">
        <v>85</v>
      </c>
      <c r="AD228" s="2" t="s">
        <v>490</v>
      </c>
      <c r="AE228" s="2" t="s">
        <v>3854</v>
      </c>
      <c r="AJ228" s="2" t="s">
        <v>17</v>
      </c>
      <c r="AK228" s="2" t="s">
        <v>3864</v>
      </c>
      <c r="AL228" s="2" t="s">
        <v>656</v>
      </c>
      <c r="AM228" s="2" t="s">
        <v>3894</v>
      </c>
      <c r="AT228" s="2" t="s">
        <v>131</v>
      </c>
      <c r="AU228" s="2" t="s">
        <v>3928</v>
      </c>
      <c r="AV228" s="2" t="s">
        <v>657</v>
      </c>
      <c r="AW228" s="2" t="s">
        <v>3248</v>
      </c>
      <c r="BG228" s="2" t="s">
        <v>131</v>
      </c>
      <c r="BH228" s="2" t="s">
        <v>3928</v>
      </c>
      <c r="BI228" s="2" t="s">
        <v>658</v>
      </c>
      <c r="BJ228" s="2" t="s">
        <v>4175</v>
      </c>
      <c r="BK228" s="2" t="s">
        <v>131</v>
      </c>
      <c r="BL228" s="2" t="s">
        <v>3928</v>
      </c>
      <c r="BM228" s="2" t="s">
        <v>659</v>
      </c>
      <c r="BN228" s="2" t="s">
        <v>3608</v>
      </c>
      <c r="BO228" s="2" t="s">
        <v>137</v>
      </c>
      <c r="BP228" s="2" t="s">
        <v>2972</v>
      </c>
      <c r="BQ228" s="2" t="s">
        <v>660</v>
      </c>
      <c r="BR228" s="2" t="s">
        <v>4914</v>
      </c>
      <c r="BS228" s="2" t="s">
        <v>39</v>
      </c>
      <c r="BT228" s="2" t="s">
        <v>3867</v>
      </c>
    </row>
    <row r="229" spans="1:72" ht="13.5" customHeight="1">
      <c r="A229" s="5" t="str">
        <f t="shared" si="11"/>
        <v>1861_각현내_013</v>
      </c>
      <c r="B229" s="2">
        <v>1861</v>
      </c>
      <c r="C229" s="2" t="s">
        <v>5173</v>
      </c>
      <c r="D229" s="2" t="s">
        <v>5174</v>
      </c>
      <c r="E229" s="2">
        <v>228</v>
      </c>
      <c r="F229" s="2">
        <v>1</v>
      </c>
      <c r="G229" s="2" t="s">
        <v>5169</v>
      </c>
      <c r="H229" s="2" t="s">
        <v>5171</v>
      </c>
      <c r="I229" s="2">
        <v>11</v>
      </c>
      <c r="L229" s="2">
        <v>3</v>
      </c>
      <c r="M229" s="2" t="s">
        <v>5705</v>
      </c>
      <c r="N229" s="2" t="s">
        <v>5706</v>
      </c>
      <c r="T229" s="2" t="s">
        <v>5220</v>
      </c>
      <c r="U229" s="2" t="s">
        <v>55</v>
      </c>
      <c r="V229" s="2" t="s">
        <v>2962</v>
      </c>
      <c r="W229" s="2" t="s">
        <v>215</v>
      </c>
      <c r="X229" s="2" t="s">
        <v>2995</v>
      </c>
      <c r="Y229" s="2" t="s">
        <v>661</v>
      </c>
      <c r="Z229" s="2" t="s">
        <v>3181</v>
      </c>
      <c r="AC229" s="2">
        <v>62</v>
      </c>
      <c r="AD229" s="2" t="s">
        <v>269</v>
      </c>
      <c r="AE229" s="2" t="s">
        <v>3215</v>
      </c>
      <c r="AJ229" s="2" t="s">
        <v>17</v>
      </c>
      <c r="AK229" s="2" t="s">
        <v>3864</v>
      </c>
      <c r="AL229" s="2" t="s">
        <v>152</v>
      </c>
      <c r="AM229" s="2" t="s">
        <v>3880</v>
      </c>
      <c r="AT229" s="2" t="s">
        <v>40</v>
      </c>
      <c r="AU229" s="2" t="s">
        <v>3927</v>
      </c>
      <c r="AV229" s="2" t="s">
        <v>258</v>
      </c>
      <c r="AW229" s="2" t="s">
        <v>3958</v>
      </c>
      <c r="BG229" s="2" t="s">
        <v>40</v>
      </c>
      <c r="BH229" s="2" t="s">
        <v>3927</v>
      </c>
      <c r="BI229" s="2" t="s">
        <v>259</v>
      </c>
      <c r="BJ229" s="2" t="s">
        <v>4320</v>
      </c>
      <c r="BK229" s="2" t="s">
        <v>40</v>
      </c>
      <c r="BL229" s="2" t="s">
        <v>3927</v>
      </c>
      <c r="BM229" s="2" t="s">
        <v>260</v>
      </c>
      <c r="BN229" s="2" t="s">
        <v>4333</v>
      </c>
      <c r="BO229" s="2" t="s">
        <v>40</v>
      </c>
      <c r="BP229" s="2" t="s">
        <v>3927</v>
      </c>
      <c r="BQ229" s="2" t="s">
        <v>662</v>
      </c>
      <c r="BR229" s="2" t="s">
        <v>4915</v>
      </c>
      <c r="BS229" s="2" t="s">
        <v>214</v>
      </c>
      <c r="BT229" s="2" t="s">
        <v>3896</v>
      </c>
    </row>
    <row r="230" spans="1:72" ht="13.5" customHeight="1">
      <c r="A230" s="5" t="str">
        <f t="shared" si="11"/>
        <v>1861_각현내_013</v>
      </c>
      <c r="B230" s="2">
        <v>1861</v>
      </c>
      <c r="C230" s="2" t="s">
        <v>5173</v>
      </c>
      <c r="D230" s="2" t="s">
        <v>5174</v>
      </c>
      <c r="E230" s="2">
        <v>229</v>
      </c>
      <c r="F230" s="2">
        <v>1</v>
      </c>
      <c r="G230" s="2" t="s">
        <v>5169</v>
      </c>
      <c r="H230" s="2" t="s">
        <v>5171</v>
      </c>
      <c r="I230" s="2">
        <v>11</v>
      </c>
      <c r="L230" s="2">
        <v>3</v>
      </c>
      <c r="M230" s="2" t="s">
        <v>5705</v>
      </c>
      <c r="N230" s="2" t="s">
        <v>5706</v>
      </c>
      <c r="S230" s="2" t="s">
        <v>51</v>
      </c>
      <c r="T230" s="2" t="s">
        <v>2942</v>
      </c>
      <c r="W230" s="2" t="s">
        <v>95</v>
      </c>
      <c r="X230" s="2" t="s">
        <v>5192</v>
      </c>
      <c r="Y230" s="2" t="s">
        <v>48</v>
      </c>
      <c r="Z230" s="2" t="s">
        <v>3034</v>
      </c>
      <c r="AC230" s="2">
        <v>62</v>
      </c>
      <c r="AD230" s="2" t="s">
        <v>269</v>
      </c>
      <c r="AE230" s="2" t="s">
        <v>3215</v>
      </c>
      <c r="AJ230" s="2" t="s">
        <v>17</v>
      </c>
      <c r="AK230" s="2" t="s">
        <v>3864</v>
      </c>
      <c r="AL230" s="2" t="s">
        <v>94</v>
      </c>
      <c r="AM230" s="2" t="s">
        <v>5274</v>
      </c>
      <c r="AT230" s="2" t="s">
        <v>40</v>
      </c>
      <c r="AU230" s="2" t="s">
        <v>3927</v>
      </c>
      <c r="AV230" s="2" t="s">
        <v>663</v>
      </c>
      <c r="AW230" s="2" t="s">
        <v>4004</v>
      </c>
      <c r="BG230" s="2" t="s">
        <v>40</v>
      </c>
      <c r="BH230" s="2" t="s">
        <v>3927</v>
      </c>
      <c r="BI230" s="2" t="s">
        <v>664</v>
      </c>
      <c r="BJ230" s="2" t="s">
        <v>4358</v>
      </c>
      <c r="BK230" s="2" t="s">
        <v>40</v>
      </c>
      <c r="BL230" s="2" t="s">
        <v>3927</v>
      </c>
      <c r="BM230" s="2" t="s">
        <v>665</v>
      </c>
      <c r="BN230" s="2" t="s">
        <v>4666</v>
      </c>
      <c r="BO230" s="2" t="s">
        <v>40</v>
      </c>
      <c r="BP230" s="2" t="s">
        <v>3927</v>
      </c>
      <c r="BQ230" s="2" t="s">
        <v>666</v>
      </c>
      <c r="BR230" s="2" t="s">
        <v>4916</v>
      </c>
      <c r="BS230" s="2" t="s">
        <v>185</v>
      </c>
      <c r="BT230" s="2" t="s">
        <v>3906</v>
      </c>
    </row>
    <row r="231" spans="1:72" ht="13.5" customHeight="1">
      <c r="A231" s="5" t="str">
        <f t="shared" si="11"/>
        <v>1861_각현내_013</v>
      </c>
      <c r="B231" s="2">
        <v>1861</v>
      </c>
      <c r="C231" s="2" t="s">
        <v>5173</v>
      </c>
      <c r="D231" s="2" t="s">
        <v>5174</v>
      </c>
      <c r="E231" s="2">
        <v>230</v>
      </c>
      <c r="F231" s="2">
        <v>1</v>
      </c>
      <c r="G231" s="2" t="s">
        <v>5169</v>
      </c>
      <c r="H231" s="2" t="s">
        <v>5171</v>
      </c>
      <c r="I231" s="2">
        <v>11</v>
      </c>
      <c r="L231" s="2">
        <v>3</v>
      </c>
      <c r="M231" s="2" t="s">
        <v>5705</v>
      </c>
      <c r="N231" s="2" t="s">
        <v>5706</v>
      </c>
      <c r="T231" s="2" t="s">
        <v>5221</v>
      </c>
      <c r="U231" s="2" t="s">
        <v>63</v>
      </c>
      <c r="V231" s="2" t="s">
        <v>2960</v>
      </c>
      <c r="Y231" s="2" t="s">
        <v>667</v>
      </c>
      <c r="Z231" s="2" t="s">
        <v>3182</v>
      </c>
      <c r="AC231" s="2">
        <v>54</v>
      </c>
      <c r="AD231" s="2" t="s">
        <v>103</v>
      </c>
      <c r="AE231" s="2" t="s">
        <v>3816</v>
      </c>
    </row>
    <row r="232" spans="1:72" ht="13.5" customHeight="1">
      <c r="A232" s="5" t="str">
        <f t="shared" si="11"/>
        <v>1861_각현내_013</v>
      </c>
      <c r="B232" s="2">
        <v>1861</v>
      </c>
      <c r="C232" s="2" t="s">
        <v>5173</v>
      </c>
      <c r="D232" s="2" t="s">
        <v>5174</v>
      </c>
      <c r="E232" s="2">
        <v>231</v>
      </c>
      <c r="F232" s="2">
        <v>1</v>
      </c>
      <c r="G232" s="2" t="s">
        <v>5169</v>
      </c>
      <c r="H232" s="2" t="s">
        <v>5171</v>
      </c>
      <c r="I232" s="2">
        <v>11</v>
      </c>
      <c r="L232" s="2">
        <v>3</v>
      </c>
      <c r="M232" s="2" t="s">
        <v>5705</v>
      </c>
      <c r="N232" s="2" t="s">
        <v>5706</v>
      </c>
      <c r="T232" s="2" t="s">
        <v>5221</v>
      </c>
      <c r="U232" s="2" t="s">
        <v>66</v>
      </c>
      <c r="V232" s="2" t="s">
        <v>2961</v>
      </c>
      <c r="Y232" s="2" t="s">
        <v>668</v>
      </c>
      <c r="Z232" s="2" t="s">
        <v>3183</v>
      </c>
      <c r="AC232" s="2">
        <v>55</v>
      </c>
      <c r="AD232" s="2" t="s">
        <v>231</v>
      </c>
      <c r="AE232" s="2" t="s">
        <v>3836</v>
      </c>
    </row>
    <row r="233" spans="1:72" ht="13.5" customHeight="1">
      <c r="A233" s="5" t="str">
        <f t="shared" si="11"/>
        <v>1861_각현내_013</v>
      </c>
      <c r="B233" s="2">
        <v>1861</v>
      </c>
      <c r="C233" s="2" t="s">
        <v>5173</v>
      </c>
      <c r="D233" s="2" t="s">
        <v>5174</v>
      </c>
      <c r="E233" s="2">
        <v>232</v>
      </c>
      <c r="F233" s="2">
        <v>1</v>
      </c>
      <c r="G233" s="2" t="s">
        <v>5169</v>
      </c>
      <c r="H233" s="2" t="s">
        <v>5171</v>
      </c>
      <c r="I233" s="2">
        <v>11</v>
      </c>
      <c r="L233" s="2">
        <v>4</v>
      </c>
      <c r="M233" s="2" t="s">
        <v>5707</v>
      </c>
      <c r="N233" s="2" t="s">
        <v>5708</v>
      </c>
      <c r="T233" s="2" t="s">
        <v>5220</v>
      </c>
      <c r="U233" s="2" t="s">
        <v>55</v>
      </c>
      <c r="V233" s="2" t="s">
        <v>2962</v>
      </c>
      <c r="W233" s="2" t="s">
        <v>494</v>
      </c>
      <c r="X233" s="2" t="s">
        <v>3005</v>
      </c>
      <c r="Y233" s="2" t="s">
        <v>669</v>
      </c>
      <c r="Z233" s="2" t="s">
        <v>3184</v>
      </c>
      <c r="AC233" s="2">
        <v>54</v>
      </c>
      <c r="AD233" s="2" t="s">
        <v>103</v>
      </c>
      <c r="AE233" s="2" t="s">
        <v>3816</v>
      </c>
      <c r="AJ233" s="2" t="s">
        <v>17</v>
      </c>
      <c r="AK233" s="2" t="s">
        <v>3864</v>
      </c>
      <c r="AL233" s="2" t="s">
        <v>359</v>
      </c>
      <c r="AM233" s="2" t="s">
        <v>3886</v>
      </c>
      <c r="AT233" s="2" t="s">
        <v>40</v>
      </c>
      <c r="AU233" s="2" t="s">
        <v>3927</v>
      </c>
      <c r="AV233" s="2" t="s">
        <v>670</v>
      </c>
      <c r="AW233" s="2" t="s">
        <v>4005</v>
      </c>
      <c r="BG233" s="2" t="s">
        <v>40</v>
      </c>
      <c r="BH233" s="2" t="s">
        <v>3927</v>
      </c>
      <c r="BI233" s="2" t="s">
        <v>671</v>
      </c>
      <c r="BJ233" s="2" t="s">
        <v>5345</v>
      </c>
      <c r="BK233" s="2" t="s">
        <v>40</v>
      </c>
      <c r="BL233" s="2" t="s">
        <v>3927</v>
      </c>
      <c r="BM233" s="2" t="s">
        <v>672</v>
      </c>
      <c r="BN233" s="2" t="s">
        <v>4667</v>
      </c>
      <c r="BO233" s="2" t="s">
        <v>40</v>
      </c>
      <c r="BP233" s="2" t="s">
        <v>3927</v>
      </c>
      <c r="BQ233" s="2" t="s">
        <v>673</v>
      </c>
      <c r="BR233" s="2" t="s">
        <v>4917</v>
      </c>
      <c r="BS233" s="2" t="s">
        <v>39</v>
      </c>
      <c r="BT233" s="2" t="s">
        <v>3867</v>
      </c>
    </row>
    <row r="234" spans="1:72" ht="13.5" customHeight="1">
      <c r="A234" s="5" t="str">
        <f t="shared" si="11"/>
        <v>1861_각현내_013</v>
      </c>
      <c r="B234" s="2">
        <v>1861</v>
      </c>
      <c r="C234" s="2" t="s">
        <v>5173</v>
      </c>
      <c r="D234" s="2" t="s">
        <v>5174</v>
      </c>
      <c r="E234" s="2">
        <v>233</v>
      </c>
      <c r="F234" s="2">
        <v>1</v>
      </c>
      <c r="G234" s="2" t="s">
        <v>5169</v>
      </c>
      <c r="H234" s="2" t="s">
        <v>5171</v>
      </c>
      <c r="I234" s="2">
        <v>11</v>
      </c>
      <c r="L234" s="2">
        <v>4</v>
      </c>
      <c r="M234" s="2" t="s">
        <v>5707</v>
      </c>
      <c r="N234" s="2" t="s">
        <v>5708</v>
      </c>
      <c r="S234" s="2" t="s">
        <v>51</v>
      </c>
      <c r="T234" s="2" t="s">
        <v>2942</v>
      </c>
      <c r="W234" s="2" t="s">
        <v>95</v>
      </c>
      <c r="X234" s="2" t="s">
        <v>5192</v>
      </c>
      <c r="Y234" s="2" t="s">
        <v>48</v>
      </c>
      <c r="Z234" s="2" t="s">
        <v>3034</v>
      </c>
      <c r="AC234" s="2">
        <v>52</v>
      </c>
      <c r="AD234" s="2" t="s">
        <v>121</v>
      </c>
      <c r="AE234" s="2" t="s">
        <v>3823</v>
      </c>
      <c r="AJ234" s="2" t="s">
        <v>17</v>
      </c>
      <c r="AK234" s="2" t="s">
        <v>3864</v>
      </c>
      <c r="AL234" s="2" t="s">
        <v>101</v>
      </c>
      <c r="AM234" s="2" t="s">
        <v>3895</v>
      </c>
      <c r="AT234" s="2" t="s">
        <v>40</v>
      </c>
      <c r="AU234" s="2" t="s">
        <v>3927</v>
      </c>
      <c r="AV234" s="2" t="s">
        <v>674</v>
      </c>
      <c r="AW234" s="2" t="s">
        <v>3471</v>
      </c>
      <c r="BG234" s="2" t="s">
        <v>40</v>
      </c>
      <c r="BH234" s="2" t="s">
        <v>3927</v>
      </c>
      <c r="BI234" s="2" t="s">
        <v>675</v>
      </c>
      <c r="BJ234" s="2" t="s">
        <v>3305</v>
      </c>
      <c r="BK234" s="2" t="s">
        <v>40</v>
      </c>
      <c r="BL234" s="2" t="s">
        <v>3927</v>
      </c>
      <c r="BM234" s="2" t="s">
        <v>676</v>
      </c>
      <c r="BN234" s="2" t="s">
        <v>4668</v>
      </c>
      <c r="BO234" s="2" t="s">
        <v>40</v>
      </c>
      <c r="BP234" s="2" t="s">
        <v>3927</v>
      </c>
      <c r="BQ234" s="2" t="s">
        <v>677</v>
      </c>
      <c r="BR234" s="2" t="s">
        <v>5555</v>
      </c>
      <c r="BS234" s="2" t="s">
        <v>206</v>
      </c>
      <c r="BT234" s="2" t="s">
        <v>3891</v>
      </c>
    </row>
    <row r="235" spans="1:72" ht="13.5" customHeight="1">
      <c r="A235" s="5" t="str">
        <f t="shared" si="11"/>
        <v>1861_각현내_013</v>
      </c>
      <c r="B235" s="2">
        <v>1861</v>
      </c>
      <c r="C235" s="2" t="s">
        <v>5173</v>
      </c>
      <c r="D235" s="2" t="s">
        <v>5174</v>
      </c>
      <c r="E235" s="2">
        <v>234</v>
      </c>
      <c r="F235" s="2">
        <v>1</v>
      </c>
      <c r="G235" s="2" t="s">
        <v>5169</v>
      </c>
      <c r="H235" s="2" t="s">
        <v>5171</v>
      </c>
      <c r="I235" s="2">
        <v>11</v>
      </c>
      <c r="L235" s="2">
        <v>4</v>
      </c>
      <c r="M235" s="2" t="s">
        <v>5707</v>
      </c>
      <c r="N235" s="2" t="s">
        <v>5708</v>
      </c>
      <c r="S235" s="2" t="s">
        <v>109</v>
      </c>
      <c r="T235" s="2" t="s">
        <v>2945</v>
      </c>
      <c r="U235" s="2" t="s">
        <v>60</v>
      </c>
      <c r="V235" s="2" t="s">
        <v>2959</v>
      </c>
      <c r="Y235" s="2" t="s">
        <v>678</v>
      </c>
      <c r="Z235" s="2" t="s">
        <v>3185</v>
      </c>
      <c r="AC235" s="2">
        <v>25</v>
      </c>
      <c r="AD235" s="2" t="s">
        <v>490</v>
      </c>
      <c r="AE235" s="2" t="s">
        <v>3854</v>
      </c>
    </row>
    <row r="236" spans="1:72" ht="13.5" customHeight="1">
      <c r="A236" s="5" t="str">
        <f t="shared" si="11"/>
        <v>1861_각현내_013</v>
      </c>
      <c r="B236" s="2">
        <v>1861</v>
      </c>
      <c r="C236" s="2" t="s">
        <v>5173</v>
      </c>
      <c r="D236" s="2" t="s">
        <v>5174</v>
      </c>
      <c r="E236" s="2">
        <v>235</v>
      </c>
      <c r="F236" s="2">
        <v>1</v>
      </c>
      <c r="G236" s="2" t="s">
        <v>5169</v>
      </c>
      <c r="H236" s="2" t="s">
        <v>5171</v>
      </c>
      <c r="I236" s="2">
        <v>11</v>
      </c>
      <c r="L236" s="2">
        <v>4</v>
      </c>
      <c r="M236" s="2" t="s">
        <v>5707</v>
      </c>
      <c r="N236" s="2" t="s">
        <v>5708</v>
      </c>
      <c r="T236" s="2" t="s">
        <v>5221</v>
      </c>
      <c r="U236" s="2" t="s">
        <v>66</v>
      </c>
      <c r="V236" s="2" t="s">
        <v>2961</v>
      </c>
      <c r="Y236" s="2" t="s">
        <v>679</v>
      </c>
      <c r="Z236" s="2" t="s">
        <v>3186</v>
      </c>
      <c r="AC236" s="2">
        <v>57</v>
      </c>
      <c r="AD236" s="2" t="s">
        <v>200</v>
      </c>
      <c r="AE236" s="2" t="s">
        <v>3832</v>
      </c>
    </row>
    <row r="237" spans="1:72" ht="13.5" customHeight="1">
      <c r="A237" s="5" t="str">
        <f t="shared" si="11"/>
        <v>1861_각현내_013</v>
      </c>
      <c r="B237" s="2">
        <v>1861</v>
      </c>
      <c r="C237" s="2" t="s">
        <v>5173</v>
      </c>
      <c r="D237" s="2" t="s">
        <v>5174</v>
      </c>
      <c r="E237" s="2">
        <v>236</v>
      </c>
      <c r="F237" s="2">
        <v>1</v>
      </c>
      <c r="G237" s="2" t="s">
        <v>5169</v>
      </c>
      <c r="H237" s="2" t="s">
        <v>5171</v>
      </c>
      <c r="I237" s="2">
        <v>11</v>
      </c>
      <c r="L237" s="2">
        <v>5</v>
      </c>
      <c r="M237" s="2" t="s">
        <v>5709</v>
      </c>
      <c r="N237" s="2" t="s">
        <v>5710</v>
      </c>
      <c r="T237" s="2" t="s">
        <v>5220</v>
      </c>
      <c r="U237" s="2" t="s">
        <v>680</v>
      </c>
      <c r="V237" s="2" t="s">
        <v>2971</v>
      </c>
      <c r="W237" s="2" t="s">
        <v>47</v>
      </c>
      <c r="X237" s="2" t="s">
        <v>5196</v>
      </c>
      <c r="Y237" s="2" t="s">
        <v>681</v>
      </c>
      <c r="Z237" s="2" t="s">
        <v>3187</v>
      </c>
      <c r="AC237" s="2">
        <v>43</v>
      </c>
      <c r="AD237" s="2" t="s">
        <v>331</v>
      </c>
      <c r="AE237" s="2" t="s">
        <v>3844</v>
      </c>
      <c r="AJ237" s="2" t="s">
        <v>17</v>
      </c>
      <c r="AK237" s="2" t="s">
        <v>3864</v>
      </c>
      <c r="AL237" s="2" t="s">
        <v>152</v>
      </c>
      <c r="AM237" s="2" t="s">
        <v>3880</v>
      </c>
      <c r="AT237" s="2" t="s">
        <v>137</v>
      </c>
      <c r="AU237" s="2" t="s">
        <v>2972</v>
      </c>
      <c r="AV237" s="2" t="s">
        <v>682</v>
      </c>
      <c r="AW237" s="2" t="s">
        <v>3742</v>
      </c>
      <c r="BG237" s="2" t="s">
        <v>137</v>
      </c>
      <c r="BH237" s="2" t="s">
        <v>2972</v>
      </c>
      <c r="BI237" s="2" t="s">
        <v>683</v>
      </c>
      <c r="BJ237" s="2" t="s">
        <v>4359</v>
      </c>
      <c r="BK237" s="2" t="s">
        <v>137</v>
      </c>
      <c r="BL237" s="2" t="s">
        <v>2972</v>
      </c>
      <c r="BM237" s="2" t="s">
        <v>684</v>
      </c>
      <c r="BN237" s="2" t="s">
        <v>4443</v>
      </c>
      <c r="BO237" s="2" t="s">
        <v>137</v>
      </c>
      <c r="BP237" s="2" t="s">
        <v>2972</v>
      </c>
      <c r="BQ237" s="2" t="s">
        <v>685</v>
      </c>
      <c r="BR237" s="2" t="s">
        <v>4918</v>
      </c>
      <c r="BS237" s="2" t="s">
        <v>206</v>
      </c>
      <c r="BT237" s="2" t="s">
        <v>3891</v>
      </c>
    </row>
    <row r="238" spans="1:72" ht="13.5" customHeight="1">
      <c r="A238" s="5" t="str">
        <f t="shared" si="11"/>
        <v>1861_각현내_013</v>
      </c>
      <c r="B238" s="2">
        <v>1861</v>
      </c>
      <c r="C238" s="2" t="s">
        <v>5173</v>
      </c>
      <c r="D238" s="2" t="s">
        <v>5174</v>
      </c>
      <c r="E238" s="2">
        <v>237</v>
      </c>
      <c r="F238" s="2">
        <v>1</v>
      </c>
      <c r="G238" s="2" t="s">
        <v>5169</v>
      </c>
      <c r="H238" s="2" t="s">
        <v>5171</v>
      </c>
      <c r="I238" s="2">
        <v>11</v>
      </c>
      <c r="L238" s="2">
        <v>5</v>
      </c>
      <c r="M238" s="2" t="s">
        <v>5709</v>
      </c>
      <c r="N238" s="2" t="s">
        <v>5710</v>
      </c>
      <c r="S238" s="2" t="s">
        <v>51</v>
      </c>
      <c r="T238" s="2" t="s">
        <v>2942</v>
      </c>
      <c r="W238" s="2" t="s">
        <v>135</v>
      </c>
      <c r="X238" s="2" t="s">
        <v>2990</v>
      </c>
      <c r="Y238" s="2" t="s">
        <v>10</v>
      </c>
      <c r="Z238" s="2" t="s">
        <v>2986</v>
      </c>
      <c r="AC238" s="2">
        <v>43</v>
      </c>
      <c r="AD238" s="2" t="s">
        <v>331</v>
      </c>
      <c r="AE238" s="2" t="s">
        <v>3844</v>
      </c>
      <c r="AJ238" s="2" t="s">
        <v>17</v>
      </c>
      <c r="AK238" s="2" t="s">
        <v>3864</v>
      </c>
      <c r="AL238" s="2" t="s">
        <v>39</v>
      </c>
      <c r="AM238" s="2" t="s">
        <v>3867</v>
      </c>
      <c r="AT238" s="2" t="s">
        <v>137</v>
      </c>
      <c r="AU238" s="2" t="s">
        <v>2972</v>
      </c>
      <c r="AV238" s="2" t="s">
        <v>686</v>
      </c>
      <c r="AW238" s="2" t="s">
        <v>4006</v>
      </c>
      <c r="BG238" s="2" t="s">
        <v>137</v>
      </c>
      <c r="BH238" s="2" t="s">
        <v>2972</v>
      </c>
      <c r="BI238" s="2" t="s">
        <v>349</v>
      </c>
      <c r="BJ238" s="2" t="s">
        <v>3102</v>
      </c>
      <c r="BK238" s="2" t="s">
        <v>137</v>
      </c>
      <c r="BL238" s="2" t="s">
        <v>2972</v>
      </c>
      <c r="BM238" s="2" t="s">
        <v>687</v>
      </c>
      <c r="BN238" s="2" t="s">
        <v>3560</v>
      </c>
      <c r="BO238" s="2" t="s">
        <v>137</v>
      </c>
      <c r="BP238" s="2" t="s">
        <v>2972</v>
      </c>
      <c r="BQ238" s="2" t="s">
        <v>688</v>
      </c>
      <c r="BR238" s="2" t="s">
        <v>5418</v>
      </c>
      <c r="BS238" s="2" t="s">
        <v>94</v>
      </c>
      <c r="BT238" s="2" t="s">
        <v>5274</v>
      </c>
    </row>
    <row r="239" spans="1:72" ht="13.5" customHeight="1">
      <c r="A239" s="5" t="str">
        <f t="shared" ref="A239:A250" si="12">HYPERLINK("http://kyu.snu.ac.kr/sdhj/index.jsp?type=hj/GK14785_00_IH_0001_014.jpg","1861_각현내_014")</f>
        <v>1861_각현내_014</v>
      </c>
      <c r="B239" s="2">
        <v>1861</v>
      </c>
      <c r="C239" s="2" t="s">
        <v>5173</v>
      </c>
      <c r="D239" s="2" t="s">
        <v>5174</v>
      </c>
      <c r="E239" s="2">
        <v>238</v>
      </c>
      <c r="F239" s="2">
        <v>1</v>
      </c>
      <c r="G239" s="2" t="s">
        <v>5169</v>
      </c>
      <c r="H239" s="2" t="s">
        <v>5171</v>
      </c>
      <c r="I239" s="2">
        <v>12</v>
      </c>
      <c r="J239" s="2" t="s">
        <v>689</v>
      </c>
      <c r="K239" s="2" t="s">
        <v>2887</v>
      </c>
      <c r="L239" s="2">
        <v>1</v>
      </c>
      <c r="M239" s="2" t="s">
        <v>5711</v>
      </c>
      <c r="N239" s="2" t="s">
        <v>5712</v>
      </c>
      <c r="T239" s="2" t="s">
        <v>5220</v>
      </c>
      <c r="U239" s="2" t="s">
        <v>143</v>
      </c>
      <c r="V239" s="2" t="s">
        <v>2964</v>
      </c>
      <c r="W239" s="2" t="s">
        <v>135</v>
      </c>
      <c r="X239" s="2" t="s">
        <v>2990</v>
      </c>
      <c r="Y239" s="2" t="s">
        <v>10</v>
      </c>
      <c r="Z239" s="2" t="s">
        <v>2986</v>
      </c>
      <c r="AC239" s="2">
        <v>52</v>
      </c>
      <c r="AD239" s="2" t="s">
        <v>121</v>
      </c>
      <c r="AE239" s="2" t="s">
        <v>3823</v>
      </c>
      <c r="AJ239" s="2" t="s">
        <v>17</v>
      </c>
      <c r="AK239" s="2" t="s">
        <v>3864</v>
      </c>
      <c r="AL239" s="2" t="s">
        <v>39</v>
      </c>
      <c r="AM239" s="2" t="s">
        <v>3867</v>
      </c>
      <c r="AT239" s="2" t="s">
        <v>137</v>
      </c>
      <c r="AU239" s="2" t="s">
        <v>2972</v>
      </c>
      <c r="AV239" s="2" t="s">
        <v>690</v>
      </c>
      <c r="AW239" s="2" t="s">
        <v>3973</v>
      </c>
      <c r="BG239" s="2" t="s">
        <v>137</v>
      </c>
      <c r="BH239" s="2" t="s">
        <v>2972</v>
      </c>
      <c r="BI239" s="2" t="s">
        <v>691</v>
      </c>
      <c r="BJ239" s="2" t="s">
        <v>4360</v>
      </c>
      <c r="BK239" s="2" t="s">
        <v>137</v>
      </c>
      <c r="BL239" s="2" t="s">
        <v>2972</v>
      </c>
      <c r="BM239" s="2" t="s">
        <v>692</v>
      </c>
      <c r="BN239" s="2" t="s">
        <v>4641</v>
      </c>
      <c r="BO239" s="2" t="s">
        <v>137</v>
      </c>
      <c r="BP239" s="2" t="s">
        <v>2972</v>
      </c>
      <c r="BQ239" s="2" t="s">
        <v>404</v>
      </c>
      <c r="BR239" s="2" t="s">
        <v>4889</v>
      </c>
      <c r="BS239" s="2" t="s">
        <v>359</v>
      </c>
      <c r="BT239" s="2" t="s">
        <v>3886</v>
      </c>
    </row>
    <row r="240" spans="1:72" ht="13.5" customHeight="1">
      <c r="A240" s="5" t="str">
        <f t="shared" si="12"/>
        <v>1861_각현내_014</v>
      </c>
      <c r="B240" s="2">
        <v>1861</v>
      </c>
      <c r="C240" s="2" t="s">
        <v>5173</v>
      </c>
      <c r="D240" s="2" t="s">
        <v>5174</v>
      </c>
      <c r="E240" s="2">
        <v>239</v>
      </c>
      <c r="F240" s="2">
        <v>1</v>
      </c>
      <c r="G240" s="2" t="s">
        <v>5169</v>
      </c>
      <c r="H240" s="2" t="s">
        <v>5171</v>
      </c>
      <c r="I240" s="2">
        <v>12</v>
      </c>
      <c r="L240" s="2">
        <v>2</v>
      </c>
      <c r="M240" s="2" t="s">
        <v>5713</v>
      </c>
      <c r="N240" s="2" t="s">
        <v>5714</v>
      </c>
      <c r="T240" s="2" t="s">
        <v>5220</v>
      </c>
      <c r="U240" s="2" t="s">
        <v>55</v>
      </c>
      <c r="V240" s="2" t="s">
        <v>2962</v>
      </c>
      <c r="W240" s="2" t="s">
        <v>47</v>
      </c>
      <c r="X240" s="2" t="s">
        <v>5196</v>
      </c>
      <c r="Y240" s="2" t="s">
        <v>693</v>
      </c>
      <c r="Z240" s="2" t="s">
        <v>3188</v>
      </c>
      <c r="AC240" s="2">
        <v>45</v>
      </c>
      <c r="AD240" s="2" t="s">
        <v>81</v>
      </c>
      <c r="AE240" s="2" t="s">
        <v>3813</v>
      </c>
      <c r="AJ240" s="2" t="s">
        <v>17</v>
      </c>
      <c r="AK240" s="2" t="s">
        <v>3864</v>
      </c>
      <c r="AL240" s="2" t="s">
        <v>152</v>
      </c>
      <c r="AM240" s="2" t="s">
        <v>3880</v>
      </c>
      <c r="AT240" s="2" t="s">
        <v>55</v>
      </c>
      <c r="AU240" s="2" t="s">
        <v>2962</v>
      </c>
      <c r="AV240" s="2" t="s">
        <v>694</v>
      </c>
      <c r="AW240" s="2" t="s">
        <v>3326</v>
      </c>
      <c r="BG240" s="2" t="s">
        <v>40</v>
      </c>
      <c r="BH240" s="2" t="s">
        <v>3927</v>
      </c>
      <c r="BI240" s="2" t="s">
        <v>695</v>
      </c>
      <c r="BJ240" s="2" t="s">
        <v>4361</v>
      </c>
      <c r="BK240" s="2" t="s">
        <v>40</v>
      </c>
      <c r="BL240" s="2" t="s">
        <v>3927</v>
      </c>
      <c r="BM240" s="2" t="s">
        <v>696</v>
      </c>
      <c r="BN240" s="2" t="s">
        <v>4382</v>
      </c>
      <c r="BO240" s="2" t="s">
        <v>40</v>
      </c>
      <c r="BP240" s="2" t="s">
        <v>3927</v>
      </c>
      <c r="BQ240" s="2" t="s">
        <v>697</v>
      </c>
      <c r="BR240" s="2" t="s">
        <v>4919</v>
      </c>
      <c r="BS240" s="2" t="s">
        <v>698</v>
      </c>
      <c r="BT240" s="2" t="s">
        <v>3905</v>
      </c>
    </row>
    <row r="241" spans="1:72" ht="13.5" customHeight="1">
      <c r="A241" s="5" t="str">
        <f t="shared" si="12"/>
        <v>1861_각현내_014</v>
      </c>
      <c r="B241" s="2">
        <v>1861</v>
      </c>
      <c r="C241" s="2" t="s">
        <v>5173</v>
      </c>
      <c r="D241" s="2" t="s">
        <v>5174</v>
      </c>
      <c r="E241" s="2">
        <v>240</v>
      </c>
      <c r="F241" s="2">
        <v>1</v>
      </c>
      <c r="G241" s="2" t="s">
        <v>5169</v>
      </c>
      <c r="H241" s="2" t="s">
        <v>5171</v>
      </c>
      <c r="I241" s="2">
        <v>12</v>
      </c>
      <c r="L241" s="2">
        <v>2</v>
      </c>
      <c r="M241" s="2" t="s">
        <v>5713</v>
      </c>
      <c r="N241" s="2" t="s">
        <v>5714</v>
      </c>
      <c r="S241" s="2" t="s">
        <v>51</v>
      </c>
      <c r="T241" s="2" t="s">
        <v>2942</v>
      </c>
      <c r="W241" s="2" t="s">
        <v>276</v>
      </c>
      <c r="X241" s="2" t="s">
        <v>2999</v>
      </c>
      <c r="Y241" s="2" t="s">
        <v>48</v>
      </c>
      <c r="Z241" s="2" t="s">
        <v>3034</v>
      </c>
      <c r="AC241" s="2">
        <v>48</v>
      </c>
      <c r="AD241" s="2" t="s">
        <v>123</v>
      </c>
      <c r="AE241" s="2" t="s">
        <v>3824</v>
      </c>
      <c r="AJ241" s="2" t="s">
        <v>17</v>
      </c>
      <c r="AK241" s="2" t="s">
        <v>3864</v>
      </c>
      <c r="AL241" s="2" t="s">
        <v>214</v>
      </c>
      <c r="AM241" s="2" t="s">
        <v>3896</v>
      </c>
      <c r="AT241" s="2" t="s">
        <v>40</v>
      </c>
      <c r="AU241" s="2" t="s">
        <v>3927</v>
      </c>
      <c r="AV241" s="2" t="s">
        <v>699</v>
      </c>
      <c r="AW241" s="2" t="s">
        <v>4007</v>
      </c>
      <c r="BG241" s="2" t="s">
        <v>40</v>
      </c>
      <c r="BH241" s="2" t="s">
        <v>3927</v>
      </c>
      <c r="BI241" s="2" t="s">
        <v>700</v>
      </c>
      <c r="BJ241" s="2" t="s">
        <v>4362</v>
      </c>
      <c r="BK241" s="2" t="s">
        <v>40</v>
      </c>
      <c r="BL241" s="2" t="s">
        <v>3927</v>
      </c>
      <c r="BM241" s="2" t="s">
        <v>701</v>
      </c>
      <c r="BN241" s="2" t="s">
        <v>4669</v>
      </c>
      <c r="BO241" s="2" t="s">
        <v>40</v>
      </c>
      <c r="BP241" s="2" t="s">
        <v>3927</v>
      </c>
      <c r="BQ241" s="2" t="s">
        <v>702</v>
      </c>
      <c r="BR241" s="2" t="s">
        <v>4920</v>
      </c>
      <c r="BS241" s="2" t="s">
        <v>703</v>
      </c>
      <c r="BT241" s="2" t="s">
        <v>3897</v>
      </c>
    </row>
    <row r="242" spans="1:72" ht="13.5" customHeight="1">
      <c r="A242" s="5" t="str">
        <f t="shared" si="12"/>
        <v>1861_각현내_014</v>
      </c>
      <c r="B242" s="2">
        <v>1861</v>
      </c>
      <c r="C242" s="2" t="s">
        <v>5173</v>
      </c>
      <c r="D242" s="2" t="s">
        <v>5174</v>
      </c>
      <c r="E242" s="2">
        <v>241</v>
      </c>
      <c r="F242" s="2">
        <v>1</v>
      </c>
      <c r="G242" s="2" t="s">
        <v>5169</v>
      </c>
      <c r="H242" s="2" t="s">
        <v>5171</v>
      </c>
      <c r="I242" s="2">
        <v>12</v>
      </c>
      <c r="L242" s="2">
        <v>2</v>
      </c>
      <c r="M242" s="2" t="s">
        <v>5713</v>
      </c>
      <c r="N242" s="2" t="s">
        <v>5714</v>
      </c>
      <c r="T242" s="2" t="s">
        <v>5221</v>
      </c>
      <c r="U242" s="2" t="s">
        <v>66</v>
      </c>
      <c r="V242" s="2" t="s">
        <v>2961</v>
      </c>
      <c r="Y242" s="2" t="s">
        <v>704</v>
      </c>
      <c r="Z242" s="2" t="s">
        <v>3189</v>
      </c>
      <c r="AC242" s="2">
        <v>58</v>
      </c>
      <c r="AD242" s="2" t="s">
        <v>298</v>
      </c>
      <c r="AE242" s="2" t="s">
        <v>3841</v>
      </c>
    </row>
    <row r="243" spans="1:72" ht="13.5" customHeight="1">
      <c r="A243" s="5" t="str">
        <f t="shared" si="12"/>
        <v>1861_각현내_014</v>
      </c>
      <c r="B243" s="2">
        <v>1861</v>
      </c>
      <c r="C243" s="2" t="s">
        <v>5173</v>
      </c>
      <c r="D243" s="2" t="s">
        <v>5174</v>
      </c>
      <c r="E243" s="2">
        <v>242</v>
      </c>
      <c r="F243" s="2">
        <v>1</v>
      </c>
      <c r="G243" s="2" t="s">
        <v>5169</v>
      </c>
      <c r="H243" s="2" t="s">
        <v>5171</v>
      </c>
      <c r="I243" s="2">
        <v>12</v>
      </c>
      <c r="L243" s="2">
        <v>3</v>
      </c>
      <c r="M243" s="2" t="s">
        <v>5637</v>
      </c>
      <c r="N243" s="2" t="s">
        <v>5638</v>
      </c>
      <c r="O243" s="2" t="s">
        <v>6</v>
      </c>
      <c r="P243" s="2" t="s">
        <v>2927</v>
      </c>
      <c r="T243" s="2" t="s">
        <v>5220</v>
      </c>
      <c r="W243" s="2" t="s">
        <v>95</v>
      </c>
      <c r="X243" s="2" t="s">
        <v>5192</v>
      </c>
      <c r="Y243" s="2" t="s">
        <v>145</v>
      </c>
      <c r="Z243" s="2" t="s">
        <v>3057</v>
      </c>
      <c r="AC243" s="2">
        <v>59</v>
      </c>
      <c r="AD243" s="2" t="s">
        <v>209</v>
      </c>
      <c r="AE243" s="2" t="s">
        <v>3833</v>
      </c>
      <c r="AJ243" s="2" t="s">
        <v>17</v>
      </c>
      <c r="AK243" s="2" t="s">
        <v>3864</v>
      </c>
      <c r="AL243" s="2" t="s">
        <v>94</v>
      </c>
      <c r="AM243" s="2" t="s">
        <v>5274</v>
      </c>
      <c r="AT243" s="2" t="s">
        <v>131</v>
      </c>
      <c r="AU243" s="2" t="s">
        <v>3928</v>
      </c>
      <c r="AV243" s="2" t="s">
        <v>313</v>
      </c>
      <c r="AW243" s="2" t="s">
        <v>3994</v>
      </c>
      <c r="BG243" s="2" t="s">
        <v>131</v>
      </c>
      <c r="BH243" s="2" t="s">
        <v>3928</v>
      </c>
      <c r="BI243" s="2" t="s">
        <v>313</v>
      </c>
      <c r="BJ243" s="2" t="s">
        <v>3994</v>
      </c>
      <c r="BK243" s="2" t="s">
        <v>131</v>
      </c>
      <c r="BL243" s="2" t="s">
        <v>3928</v>
      </c>
      <c r="BM243" s="2" t="s">
        <v>313</v>
      </c>
      <c r="BN243" s="2" t="s">
        <v>3994</v>
      </c>
      <c r="BO243" s="2" t="s">
        <v>131</v>
      </c>
      <c r="BP243" s="2" t="s">
        <v>3928</v>
      </c>
      <c r="BQ243" s="2" t="s">
        <v>313</v>
      </c>
      <c r="BR243" s="2" t="s">
        <v>3994</v>
      </c>
    </row>
    <row r="244" spans="1:72" ht="13.5" customHeight="1">
      <c r="A244" s="5" t="str">
        <f t="shared" si="12"/>
        <v>1861_각현내_014</v>
      </c>
      <c r="B244" s="2">
        <v>1861</v>
      </c>
      <c r="C244" s="2" t="s">
        <v>5173</v>
      </c>
      <c r="D244" s="2" t="s">
        <v>5174</v>
      </c>
      <c r="E244" s="2">
        <v>243</v>
      </c>
      <c r="F244" s="2">
        <v>2</v>
      </c>
      <c r="G244" s="2" t="s">
        <v>705</v>
      </c>
      <c r="H244" s="2" t="s">
        <v>2869</v>
      </c>
      <c r="I244" s="2">
        <v>1</v>
      </c>
      <c r="J244" s="2" t="s">
        <v>706</v>
      </c>
      <c r="K244" s="2" t="s">
        <v>2888</v>
      </c>
      <c r="L244" s="2">
        <v>1</v>
      </c>
      <c r="M244" s="2" t="s">
        <v>5715</v>
      </c>
      <c r="N244" s="2" t="s">
        <v>5716</v>
      </c>
      <c r="T244" s="2" t="s">
        <v>5220</v>
      </c>
      <c r="U244" s="2" t="s">
        <v>55</v>
      </c>
      <c r="V244" s="2" t="s">
        <v>2962</v>
      </c>
      <c r="W244" s="2" t="s">
        <v>215</v>
      </c>
      <c r="X244" s="2" t="s">
        <v>2995</v>
      </c>
      <c r="Y244" s="2" t="s">
        <v>707</v>
      </c>
      <c r="Z244" s="2" t="s">
        <v>3190</v>
      </c>
      <c r="AC244" s="2">
        <v>33</v>
      </c>
      <c r="AD244" s="2" t="s">
        <v>136</v>
      </c>
      <c r="AE244" s="2" t="s">
        <v>3827</v>
      </c>
      <c r="AJ244" s="2" t="s">
        <v>17</v>
      </c>
      <c r="AK244" s="2" t="s">
        <v>3864</v>
      </c>
      <c r="AL244" s="2" t="s">
        <v>152</v>
      </c>
      <c r="AM244" s="2" t="s">
        <v>3880</v>
      </c>
      <c r="AT244" s="2" t="s">
        <v>40</v>
      </c>
      <c r="AU244" s="2" t="s">
        <v>3927</v>
      </c>
      <c r="AV244" s="2" t="s">
        <v>708</v>
      </c>
      <c r="AW244" s="2" t="s">
        <v>4008</v>
      </c>
      <c r="BG244" s="2" t="s">
        <v>40</v>
      </c>
      <c r="BH244" s="2" t="s">
        <v>3927</v>
      </c>
      <c r="BI244" s="2" t="s">
        <v>709</v>
      </c>
      <c r="BJ244" s="2" t="s">
        <v>4363</v>
      </c>
      <c r="BK244" s="2" t="s">
        <v>40</v>
      </c>
      <c r="BL244" s="2" t="s">
        <v>3927</v>
      </c>
      <c r="BM244" s="2" t="s">
        <v>710</v>
      </c>
      <c r="BN244" s="2" t="s">
        <v>4345</v>
      </c>
      <c r="BO244" s="2" t="s">
        <v>40</v>
      </c>
      <c r="BP244" s="2" t="s">
        <v>3927</v>
      </c>
      <c r="BQ244" s="2" t="s">
        <v>711</v>
      </c>
      <c r="BR244" s="2" t="s">
        <v>5423</v>
      </c>
      <c r="BS244" s="2" t="s">
        <v>94</v>
      </c>
      <c r="BT244" s="2" t="s">
        <v>5274</v>
      </c>
    </row>
    <row r="245" spans="1:72" ht="13.5" customHeight="1">
      <c r="A245" s="5" t="str">
        <f t="shared" si="12"/>
        <v>1861_각현내_014</v>
      </c>
      <c r="B245" s="2">
        <v>1861</v>
      </c>
      <c r="C245" s="2" t="s">
        <v>5173</v>
      </c>
      <c r="D245" s="2" t="s">
        <v>5174</v>
      </c>
      <c r="E245" s="2">
        <v>244</v>
      </c>
      <c r="F245" s="2">
        <v>2</v>
      </c>
      <c r="G245" s="2" t="s">
        <v>705</v>
      </c>
      <c r="H245" s="2" t="s">
        <v>2869</v>
      </c>
      <c r="I245" s="2">
        <v>1</v>
      </c>
      <c r="L245" s="2">
        <v>1</v>
      </c>
      <c r="M245" s="2" t="s">
        <v>5715</v>
      </c>
      <c r="N245" s="2" t="s">
        <v>5716</v>
      </c>
      <c r="S245" s="2" t="s">
        <v>51</v>
      </c>
      <c r="T245" s="2" t="s">
        <v>2942</v>
      </c>
      <c r="W245" s="2" t="s">
        <v>135</v>
      </c>
      <c r="X245" s="2" t="s">
        <v>2990</v>
      </c>
      <c r="Y245" s="2" t="s">
        <v>48</v>
      </c>
      <c r="Z245" s="2" t="s">
        <v>3034</v>
      </c>
      <c r="AC245" s="2">
        <v>31</v>
      </c>
      <c r="AD245" s="2" t="s">
        <v>77</v>
      </c>
      <c r="AE245" s="2" t="s">
        <v>3811</v>
      </c>
      <c r="AJ245" s="2" t="s">
        <v>50</v>
      </c>
      <c r="AK245" s="2" t="s">
        <v>3865</v>
      </c>
      <c r="AL245" s="2" t="s">
        <v>39</v>
      </c>
      <c r="AM245" s="2" t="s">
        <v>3867</v>
      </c>
      <c r="AT245" s="2" t="s">
        <v>40</v>
      </c>
      <c r="AU245" s="2" t="s">
        <v>3927</v>
      </c>
      <c r="AV245" s="2" t="s">
        <v>712</v>
      </c>
      <c r="AW245" s="2" t="s">
        <v>4009</v>
      </c>
      <c r="BG245" s="2" t="s">
        <v>40</v>
      </c>
      <c r="BH245" s="2" t="s">
        <v>3927</v>
      </c>
      <c r="BI245" s="2" t="s">
        <v>713</v>
      </c>
      <c r="BJ245" s="2" t="s">
        <v>5360</v>
      </c>
      <c r="BK245" s="2" t="s">
        <v>40</v>
      </c>
      <c r="BL245" s="2" t="s">
        <v>3927</v>
      </c>
      <c r="BM245" s="2" t="s">
        <v>714</v>
      </c>
      <c r="BN245" s="2" t="s">
        <v>4670</v>
      </c>
      <c r="BO245" s="2" t="s">
        <v>40</v>
      </c>
      <c r="BP245" s="2" t="s">
        <v>3927</v>
      </c>
      <c r="BQ245" s="2" t="s">
        <v>715</v>
      </c>
      <c r="BR245" s="2" t="s">
        <v>4921</v>
      </c>
      <c r="BS245" s="2" t="s">
        <v>580</v>
      </c>
      <c r="BT245" s="2" t="s">
        <v>3889</v>
      </c>
    </row>
    <row r="246" spans="1:72" ht="13.5" customHeight="1">
      <c r="A246" s="5" t="str">
        <f t="shared" si="12"/>
        <v>1861_각현내_014</v>
      </c>
      <c r="B246" s="2">
        <v>1861</v>
      </c>
      <c r="C246" s="2" t="s">
        <v>5173</v>
      </c>
      <c r="D246" s="2" t="s">
        <v>5174</v>
      </c>
      <c r="E246" s="2">
        <v>245</v>
      </c>
      <c r="F246" s="2">
        <v>2</v>
      </c>
      <c r="G246" s="2" t="s">
        <v>705</v>
      </c>
      <c r="H246" s="2" t="s">
        <v>2869</v>
      </c>
      <c r="I246" s="2">
        <v>1</v>
      </c>
      <c r="L246" s="2">
        <v>1</v>
      </c>
      <c r="M246" s="2" t="s">
        <v>5715</v>
      </c>
      <c r="N246" s="2" t="s">
        <v>5716</v>
      </c>
      <c r="T246" s="2" t="s">
        <v>5221</v>
      </c>
      <c r="U246" s="2" t="s">
        <v>63</v>
      </c>
      <c r="V246" s="2" t="s">
        <v>2960</v>
      </c>
      <c r="Y246" s="2" t="s">
        <v>716</v>
      </c>
      <c r="Z246" s="2" t="s">
        <v>3191</v>
      </c>
      <c r="AC246" s="2">
        <v>28</v>
      </c>
      <c r="AD246" s="2" t="s">
        <v>79</v>
      </c>
      <c r="AE246" s="2" t="s">
        <v>3812</v>
      </c>
    </row>
    <row r="247" spans="1:72" ht="13.5" customHeight="1">
      <c r="A247" s="5" t="str">
        <f t="shared" si="12"/>
        <v>1861_각현내_014</v>
      </c>
      <c r="B247" s="2">
        <v>1861</v>
      </c>
      <c r="C247" s="2" t="s">
        <v>5173</v>
      </c>
      <c r="D247" s="2" t="s">
        <v>5174</v>
      </c>
      <c r="E247" s="2">
        <v>246</v>
      </c>
      <c r="F247" s="2">
        <v>2</v>
      </c>
      <c r="G247" s="2" t="s">
        <v>705</v>
      </c>
      <c r="H247" s="2" t="s">
        <v>2869</v>
      </c>
      <c r="I247" s="2">
        <v>1</v>
      </c>
      <c r="L247" s="2">
        <v>2</v>
      </c>
      <c r="M247" s="2" t="s">
        <v>5717</v>
      </c>
      <c r="N247" s="2" t="s">
        <v>5718</v>
      </c>
      <c r="T247" s="2" t="s">
        <v>5220</v>
      </c>
      <c r="U247" s="2" t="s">
        <v>126</v>
      </c>
      <c r="V247" s="2" t="s">
        <v>2963</v>
      </c>
      <c r="W247" s="2" t="s">
        <v>95</v>
      </c>
      <c r="X247" s="2" t="s">
        <v>5192</v>
      </c>
      <c r="Y247" s="2" t="s">
        <v>717</v>
      </c>
      <c r="Z247" s="2" t="s">
        <v>3192</v>
      </c>
      <c r="AC247" s="2">
        <v>52</v>
      </c>
      <c r="AD247" s="2" t="s">
        <v>121</v>
      </c>
      <c r="AE247" s="2" t="s">
        <v>3823</v>
      </c>
      <c r="AJ247" s="2" t="s">
        <v>17</v>
      </c>
      <c r="AK247" s="2" t="s">
        <v>3864</v>
      </c>
      <c r="AL247" s="2" t="s">
        <v>94</v>
      </c>
      <c r="AM247" s="2" t="s">
        <v>5274</v>
      </c>
      <c r="AT247" s="2" t="s">
        <v>137</v>
      </c>
      <c r="AU247" s="2" t="s">
        <v>2972</v>
      </c>
      <c r="AV247" s="2" t="s">
        <v>73</v>
      </c>
      <c r="AW247" s="2" t="s">
        <v>3040</v>
      </c>
      <c r="BG247" s="2" t="s">
        <v>137</v>
      </c>
      <c r="BH247" s="2" t="s">
        <v>2972</v>
      </c>
      <c r="BI247" s="2" t="s">
        <v>718</v>
      </c>
      <c r="BJ247" s="2" t="s">
        <v>4299</v>
      </c>
      <c r="BK247" s="2" t="s">
        <v>137</v>
      </c>
      <c r="BL247" s="2" t="s">
        <v>2972</v>
      </c>
      <c r="BM247" s="2" t="s">
        <v>719</v>
      </c>
      <c r="BN247" s="2" t="s">
        <v>4671</v>
      </c>
      <c r="BO247" s="2" t="s">
        <v>137</v>
      </c>
      <c r="BP247" s="2" t="s">
        <v>2972</v>
      </c>
      <c r="BQ247" s="2" t="s">
        <v>720</v>
      </c>
      <c r="BR247" s="2" t="s">
        <v>4922</v>
      </c>
      <c r="BS247" s="2" t="s">
        <v>214</v>
      </c>
      <c r="BT247" s="2" t="s">
        <v>3896</v>
      </c>
    </row>
    <row r="248" spans="1:72" ht="13.5" customHeight="1">
      <c r="A248" s="5" t="str">
        <f t="shared" si="12"/>
        <v>1861_각현내_014</v>
      </c>
      <c r="B248" s="2">
        <v>1861</v>
      </c>
      <c r="C248" s="2" t="s">
        <v>5173</v>
      </c>
      <c r="D248" s="2" t="s">
        <v>5174</v>
      </c>
      <c r="E248" s="2">
        <v>247</v>
      </c>
      <c r="F248" s="2">
        <v>2</v>
      </c>
      <c r="G248" s="2" t="s">
        <v>705</v>
      </c>
      <c r="H248" s="2" t="s">
        <v>2869</v>
      </c>
      <c r="I248" s="2">
        <v>1</v>
      </c>
      <c r="L248" s="2">
        <v>2</v>
      </c>
      <c r="M248" s="2" t="s">
        <v>5717</v>
      </c>
      <c r="N248" s="2" t="s">
        <v>5718</v>
      </c>
      <c r="S248" s="2" t="s">
        <v>51</v>
      </c>
      <c r="T248" s="2" t="s">
        <v>2942</v>
      </c>
      <c r="W248" s="2" t="s">
        <v>95</v>
      </c>
      <c r="X248" s="2" t="s">
        <v>5192</v>
      </c>
      <c r="Y248" s="2" t="s">
        <v>10</v>
      </c>
      <c r="Z248" s="2" t="s">
        <v>2986</v>
      </c>
      <c r="AC248" s="2">
        <v>52</v>
      </c>
      <c r="AD248" s="2" t="s">
        <v>103</v>
      </c>
      <c r="AE248" s="2" t="s">
        <v>3816</v>
      </c>
      <c r="AJ248" s="2" t="s">
        <v>17</v>
      </c>
      <c r="AK248" s="2" t="s">
        <v>3864</v>
      </c>
      <c r="AL248" s="2" t="s">
        <v>96</v>
      </c>
      <c r="AM248" s="2" t="s">
        <v>3871</v>
      </c>
      <c r="AT248" s="2" t="s">
        <v>137</v>
      </c>
      <c r="AU248" s="2" t="s">
        <v>2972</v>
      </c>
      <c r="AV248" s="2" t="s">
        <v>721</v>
      </c>
      <c r="AW248" s="2" t="s">
        <v>4010</v>
      </c>
      <c r="BG248" s="2" t="s">
        <v>137</v>
      </c>
      <c r="BH248" s="2" t="s">
        <v>2972</v>
      </c>
      <c r="BI248" s="2" t="s">
        <v>722</v>
      </c>
      <c r="BJ248" s="2" t="s">
        <v>4364</v>
      </c>
      <c r="BK248" s="2" t="s">
        <v>137</v>
      </c>
      <c r="BL248" s="2" t="s">
        <v>2972</v>
      </c>
      <c r="BM248" s="2" t="s">
        <v>723</v>
      </c>
      <c r="BN248" s="2" t="s">
        <v>4672</v>
      </c>
      <c r="BO248" s="2" t="s">
        <v>137</v>
      </c>
      <c r="BP248" s="2" t="s">
        <v>2972</v>
      </c>
      <c r="BQ248" s="2" t="s">
        <v>724</v>
      </c>
      <c r="BR248" s="2" t="s">
        <v>4923</v>
      </c>
      <c r="BS248" s="2" t="s">
        <v>172</v>
      </c>
      <c r="BT248" s="2" t="s">
        <v>3877</v>
      </c>
    </row>
    <row r="249" spans="1:72" ht="13.5" customHeight="1">
      <c r="A249" s="5" t="str">
        <f t="shared" si="12"/>
        <v>1861_각현내_014</v>
      </c>
      <c r="B249" s="2">
        <v>1861</v>
      </c>
      <c r="C249" s="2" t="s">
        <v>5173</v>
      </c>
      <c r="D249" s="2" t="s">
        <v>5174</v>
      </c>
      <c r="E249" s="2">
        <v>248</v>
      </c>
      <c r="F249" s="2">
        <v>2</v>
      </c>
      <c r="G249" s="2" t="s">
        <v>705</v>
      </c>
      <c r="H249" s="2" t="s">
        <v>2869</v>
      </c>
      <c r="I249" s="2">
        <v>1</v>
      </c>
      <c r="L249" s="2">
        <v>3</v>
      </c>
      <c r="M249" s="2" t="s">
        <v>5719</v>
      </c>
      <c r="N249" s="2" t="s">
        <v>5720</v>
      </c>
      <c r="T249" s="2" t="s">
        <v>5220</v>
      </c>
      <c r="U249" s="2" t="s">
        <v>137</v>
      </c>
      <c r="V249" s="2" t="s">
        <v>2972</v>
      </c>
      <c r="W249" s="2" t="s">
        <v>47</v>
      </c>
      <c r="X249" s="2" t="s">
        <v>5196</v>
      </c>
      <c r="Y249" s="2" t="s">
        <v>725</v>
      </c>
      <c r="Z249" s="2" t="s">
        <v>3193</v>
      </c>
      <c r="AC249" s="2">
        <v>54</v>
      </c>
      <c r="AD249" s="2" t="s">
        <v>103</v>
      </c>
      <c r="AE249" s="2" t="s">
        <v>3816</v>
      </c>
      <c r="AJ249" s="2" t="s">
        <v>17</v>
      </c>
      <c r="AK249" s="2" t="s">
        <v>3864</v>
      </c>
      <c r="AL249" s="2" t="s">
        <v>152</v>
      </c>
      <c r="AM249" s="2" t="s">
        <v>3880</v>
      </c>
      <c r="AT249" s="2" t="s">
        <v>137</v>
      </c>
      <c r="AU249" s="2" t="s">
        <v>2972</v>
      </c>
      <c r="AV249" s="2" t="s">
        <v>726</v>
      </c>
      <c r="AW249" s="2" t="s">
        <v>4011</v>
      </c>
      <c r="BG249" s="2" t="s">
        <v>137</v>
      </c>
      <c r="BH249" s="2" t="s">
        <v>2972</v>
      </c>
      <c r="BI249" s="2" t="s">
        <v>727</v>
      </c>
      <c r="BJ249" s="2" t="s">
        <v>5351</v>
      </c>
      <c r="BK249" s="2" t="s">
        <v>137</v>
      </c>
      <c r="BL249" s="2" t="s">
        <v>2972</v>
      </c>
      <c r="BM249" s="2" t="s">
        <v>696</v>
      </c>
      <c r="BN249" s="2" t="s">
        <v>4382</v>
      </c>
      <c r="BO249" s="2" t="s">
        <v>137</v>
      </c>
      <c r="BP249" s="2" t="s">
        <v>2972</v>
      </c>
      <c r="BQ249" s="2" t="s">
        <v>728</v>
      </c>
      <c r="BR249" s="2" t="s">
        <v>4924</v>
      </c>
      <c r="BS249" s="2" t="s">
        <v>729</v>
      </c>
      <c r="BT249" s="2" t="s">
        <v>3901</v>
      </c>
    </row>
    <row r="250" spans="1:72" ht="13.5" customHeight="1">
      <c r="A250" s="5" t="str">
        <f t="shared" si="12"/>
        <v>1861_각현내_014</v>
      </c>
      <c r="B250" s="2">
        <v>1861</v>
      </c>
      <c r="C250" s="2" t="s">
        <v>5173</v>
      </c>
      <c r="D250" s="2" t="s">
        <v>5174</v>
      </c>
      <c r="E250" s="2">
        <v>249</v>
      </c>
      <c r="F250" s="2">
        <v>2</v>
      </c>
      <c r="G250" s="2" t="s">
        <v>705</v>
      </c>
      <c r="H250" s="2" t="s">
        <v>2869</v>
      </c>
      <c r="I250" s="2">
        <v>1</v>
      </c>
      <c r="L250" s="2">
        <v>3</v>
      </c>
      <c r="M250" s="2" t="s">
        <v>5719</v>
      </c>
      <c r="N250" s="2" t="s">
        <v>5720</v>
      </c>
      <c r="S250" s="2" t="s">
        <v>51</v>
      </c>
      <c r="T250" s="2" t="s">
        <v>2942</v>
      </c>
      <c r="W250" s="2" t="s">
        <v>488</v>
      </c>
      <c r="X250" s="2" t="s">
        <v>3004</v>
      </c>
      <c r="Y250" s="2" t="s">
        <v>10</v>
      </c>
      <c r="Z250" s="2" t="s">
        <v>2986</v>
      </c>
      <c r="AC250" s="2">
        <v>50</v>
      </c>
      <c r="AD250" s="2" t="s">
        <v>74</v>
      </c>
      <c r="AE250" s="2" t="s">
        <v>3810</v>
      </c>
      <c r="AJ250" s="2" t="s">
        <v>17</v>
      </c>
      <c r="AK250" s="2" t="s">
        <v>3864</v>
      </c>
      <c r="AL250" s="2" t="s">
        <v>147</v>
      </c>
      <c r="AM250" s="2" t="s">
        <v>3874</v>
      </c>
      <c r="AT250" s="2" t="s">
        <v>137</v>
      </c>
      <c r="AU250" s="2" t="s">
        <v>2972</v>
      </c>
      <c r="AV250" s="2" t="s">
        <v>730</v>
      </c>
      <c r="AW250" s="2" t="s">
        <v>3483</v>
      </c>
      <c r="BG250" s="2" t="s">
        <v>137</v>
      </c>
      <c r="BH250" s="2" t="s">
        <v>2972</v>
      </c>
      <c r="BI250" s="2" t="s">
        <v>731</v>
      </c>
      <c r="BJ250" s="2" t="s">
        <v>4365</v>
      </c>
      <c r="BK250" s="2" t="s">
        <v>137</v>
      </c>
      <c r="BL250" s="2" t="s">
        <v>2972</v>
      </c>
      <c r="BM250" s="2" t="s">
        <v>732</v>
      </c>
      <c r="BN250" s="2" t="s">
        <v>4116</v>
      </c>
      <c r="BO250" s="2" t="s">
        <v>137</v>
      </c>
      <c r="BP250" s="2" t="s">
        <v>2972</v>
      </c>
      <c r="BQ250" s="2" t="s">
        <v>733</v>
      </c>
      <c r="BR250" s="2" t="s">
        <v>4925</v>
      </c>
      <c r="BS250" s="2" t="s">
        <v>152</v>
      </c>
      <c r="BT250" s="2" t="s">
        <v>3880</v>
      </c>
    </row>
    <row r="251" spans="1:72" ht="13.5" customHeight="1">
      <c r="A251" s="5" t="str">
        <f t="shared" ref="A251:A266" si="13">HYPERLINK("http://kyu.snu.ac.kr/sdhj/index.jsp?type=hj/GK14785_00_IH_0001_015.jpg","1861_각현내_015")</f>
        <v>1861_각현내_015</v>
      </c>
      <c r="B251" s="2">
        <v>1861</v>
      </c>
      <c r="C251" s="2" t="s">
        <v>5173</v>
      </c>
      <c r="D251" s="2" t="s">
        <v>5174</v>
      </c>
      <c r="E251" s="2">
        <v>250</v>
      </c>
      <c r="F251" s="2">
        <v>2</v>
      </c>
      <c r="G251" s="2" t="s">
        <v>705</v>
      </c>
      <c r="H251" s="2" t="s">
        <v>2869</v>
      </c>
      <c r="I251" s="2">
        <v>1</v>
      </c>
      <c r="L251" s="2">
        <v>3</v>
      </c>
      <c r="M251" s="2" t="s">
        <v>5719</v>
      </c>
      <c r="N251" s="2" t="s">
        <v>5720</v>
      </c>
      <c r="S251" s="2" t="s">
        <v>207</v>
      </c>
      <c r="T251" s="2" t="s">
        <v>2949</v>
      </c>
      <c r="AC251" s="2">
        <v>18</v>
      </c>
      <c r="AD251" s="2" t="s">
        <v>125</v>
      </c>
      <c r="AE251" s="2" t="s">
        <v>3825</v>
      </c>
    </row>
    <row r="252" spans="1:72" ht="13.5" customHeight="1">
      <c r="A252" s="5" t="str">
        <f t="shared" si="13"/>
        <v>1861_각현내_015</v>
      </c>
      <c r="B252" s="2">
        <v>1861</v>
      </c>
      <c r="C252" s="2" t="s">
        <v>5173</v>
      </c>
      <c r="D252" s="2" t="s">
        <v>5174</v>
      </c>
      <c r="E252" s="2">
        <v>251</v>
      </c>
      <c r="F252" s="2">
        <v>2</v>
      </c>
      <c r="G252" s="2" t="s">
        <v>705</v>
      </c>
      <c r="H252" s="2" t="s">
        <v>2869</v>
      </c>
      <c r="I252" s="2">
        <v>1</v>
      </c>
      <c r="L252" s="2">
        <v>4</v>
      </c>
      <c r="M252" s="2" t="s">
        <v>5721</v>
      </c>
      <c r="N252" s="2" t="s">
        <v>5722</v>
      </c>
      <c r="T252" s="2" t="s">
        <v>5220</v>
      </c>
      <c r="U252" s="2" t="s">
        <v>55</v>
      </c>
      <c r="V252" s="2" t="s">
        <v>2962</v>
      </c>
      <c r="W252" s="2" t="s">
        <v>47</v>
      </c>
      <c r="X252" s="2" t="s">
        <v>5196</v>
      </c>
      <c r="Y252" s="2" t="s">
        <v>734</v>
      </c>
      <c r="Z252" s="2" t="s">
        <v>3194</v>
      </c>
      <c r="AC252" s="2">
        <v>67</v>
      </c>
      <c r="AD252" s="2" t="s">
        <v>310</v>
      </c>
      <c r="AE252" s="2" t="s">
        <v>3403</v>
      </c>
      <c r="AJ252" s="2" t="s">
        <v>17</v>
      </c>
      <c r="AK252" s="2" t="s">
        <v>3864</v>
      </c>
      <c r="AL252" s="2" t="s">
        <v>152</v>
      </c>
      <c r="AM252" s="2" t="s">
        <v>3880</v>
      </c>
      <c r="AT252" s="2" t="s">
        <v>40</v>
      </c>
      <c r="AU252" s="2" t="s">
        <v>3927</v>
      </c>
      <c r="AV252" s="2" t="s">
        <v>735</v>
      </c>
      <c r="AW252" s="2" t="s">
        <v>4012</v>
      </c>
      <c r="BG252" s="2" t="s">
        <v>40</v>
      </c>
      <c r="BH252" s="2" t="s">
        <v>3927</v>
      </c>
      <c r="BI252" s="2" t="s">
        <v>736</v>
      </c>
      <c r="BJ252" s="2" t="s">
        <v>4366</v>
      </c>
      <c r="BK252" s="2" t="s">
        <v>40</v>
      </c>
      <c r="BL252" s="2" t="s">
        <v>3927</v>
      </c>
      <c r="BM252" s="2" t="s">
        <v>737</v>
      </c>
      <c r="BN252" s="2" t="s">
        <v>3365</v>
      </c>
      <c r="BO252" s="2" t="s">
        <v>738</v>
      </c>
      <c r="BP252" s="2" t="s">
        <v>4613</v>
      </c>
      <c r="BQ252" s="2" t="s">
        <v>739</v>
      </c>
      <c r="BR252" s="2" t="s">
        <v>4338</v>
      </c>
      <c r="BS252" s="2" t="s">
        <v>214</v>
      </c>
      <c r="BT252" s="2" t="s">
        <v>3896</v>
      </c>
    </row>
    <row r="253" spans="1:72" ht="13.5" customHeight="1">
      <c r="A253" s="5" t="str">
        <f t="shared" si="13"/>
        <v>1861_각현내_015</v>
      </c>
      <c r="B253" s="2">
        <v>1861</v>
      </c>
      <c r="C253" s="2" t="s">
        <v>5173</v>
      </c>
      <c r="D253" s="2" t="s">
        <v>5174</v>
      </c>
      <c r="E253" s="2">
        <v>252</v>
      </c>
      <c r="F253" s="2">
        <v>2</v>
      </c>
      <c r="G253" s="2" t="s">
        <v>705</v>
      </c>
      <c r="H253" s="2" t="s">
        <v>2869</v>
      </c>
      <c r="I253" s="2">
        <v>1</v>
      </c>
      <c r="L253" s="2">
        <v>4</v>
      </c>
      <c r="M253" s="2" t="s">
        <v>5721</v>
      </c>
      <c r="N253" s="2" t="s">
        <v>5722</v>
      </c>
      <c r="S253" s="2" t="s">
        <v>51</v>
      </c>
      <c r="T253" s="2" t="s">
        <v>2942</v>
      </c>
      <c r="W253" s="2" t="s">
        <v>215</v>
      </c>
      <c r="X253" s="2" t="s">
        <v>2995</v>
      </c>
      <c r="Y253" s="2" t="s">
        <v>48</v>
      </c>
      <c r="Z253" s="2" t="s">
        <v>3034</v>
      </c>
      <c r="AC253" s="2">
        <v>67</v>
      </c>
      <c r="AD253" s="2" t="s">
        <v>310</v>
      </c>
      <c r="AE253" s="2" t="s">
        <v>3403</v>
      </c>
      <c r="AJ253" s="2" t="s">
        <v>17</v>
      </c>
      <c r="AK253" s="2" t="s">
        <v>3864</v>
      </c>
      <c r="AL253" s="2" t="s">
        <v>152</v>
      </c>
      <c r="AM253" s="2" t="s">
        <v>3880</v>
      </c>
      <c r="AT253" s="2" t="s">
        <v>40</v>
      </c>
      <c r="AU253" s="2" t="s">
        <v>3927</v>
      </c>
      <c r="AV253" s="2" t="s">
        <v>740</v>
      </c>
      <c r="AW253" s="2" t="s">
        <v>4013</v>
      </c>
      <c r="BG253" s="2" t="s">
        <v>40</v>
      </c>
      <c r="BH253" s="2" t="s">
        <v>3927</v>
      </c>
      <c r="BI253" s="2" t="s">
        <v>741</v>
      </c>
      <c r="BJ253" s="2" t="s">
        <v>4367</v>
      </c>
      <c r="BK253" s="2" t="s">
        <v>40</v>
      </c>
      <c r="BL253" s="2" t="s">
        <v>3927</v>
      </c>
      <c r="BM253" s="2" t="s">
        <v>742</v>
      </c>
      <c r="BN253" s="2" t="s">
        <v>4673</v>
      </c>
      <c r="BO253" s="2" t="s">
        <v>40</v>
      </c>
      <c r="BP253" s="2" t="s">
        <v>3927</v>
      </c>
      <c r="BQ253" s="2" t="s">
        <v>743</v>
      </c>
      <c r="BR253" s="2" t="s">
        <v>4926</v>
      </c>
      <c r="BS253" s="2" t="s">
        <v>94</v>
      </c>
      <c r="BT253" s="2" t="s">
        <v>5274</v>
      </c>
    </row>
    <row r="254" spans="1:72" ht="13.5" customHeight="1">
      <c r="A254" s="5" t="str">
        <f t="shared" si="13"/>
        <v>1861_각현내_015</v>
      </c>
      <c r="B254" s="2">
        <v>1861</v>
      </c>
      <c r="C254" s="2" t="s">
        <v>5173</v>
      </c>
      <c r="D254" s="2" t="s">
        <v>5174</v>
      </c>
      <c r="E254" s="2">
        <v>253</v>
      </c>
      <c r="F254" s="2">
        <v>2</v>
      </c>
      <c r="G254" s="2" t="s">
        <v>705</v>
      </c>
      <c r="H254" s="2" t="s">
        <v>2869</v>
      </c>
      <c r="I254" s="2">
        <v>1</v>
      </c>
      <c r="L254" s="2">
        <v>4</v>
      </c>
      <c r="M254" s="2" t="s">
        <v>5721</v>
      </c>
      <c r="N254" s="2" t="s">
        <v>5722</v>
      </c>
      <c r="T254" s="2" t="s">
        <v>5221</v>
      </c>
      <c r="U254" s="2" t="s">
        <v>63</v>
      </c>
      <c r="V254" s="2" t="s">
        <v>2960</v>
      </c>
      <c r="Y254" s="2" t="s">
        <v>548</v>
      </c>
      <c r="Z254" s="2" t="s">
        <v>3155</v>
      </c>
      <c r="AC254" s="2">
        <v>47</v>
      </c>
      <c r="AD254" s="2" t="s">
        <v>123</v>
      </c>
      <c r="AE254" s="2" t="s">
        <v>3824</v>
      </c>
    </row>
    <row r="255" spans="1:72" ht="13.5" customHeight="1">
      <c r="A255" s="5" t="str">
        <f t="shared" si="13"/>
        <v>1861_각현내_015</v>
      </c>
      <c r="B255" s="2">
        <v>1861</v>
      </c>
      <c r="C255" s="2" t="s">
        <v>5173</v>
      </c>
      <c r="D255" s="2" t="s">
        <v>5174</v>
      </c>
      <c r="E255" s="2">
        <v>254</v>
      </c>
      <c r="F255" s="2">
        <v>2</v>
      </c>
      <c r="G255" s="2" t="s">
        <v>705</v>
      </c>
      <c r="H255" s="2" t="s">
        <v>2869</v>
      </c>
      <c r="I255" s="2">
        <v>1</v>
      </c>
      <c r="L255" s="2">
        <v>5</v>
      </c>
      <c r="M255" s="2" t="s">
        <v>5723</v>
      </c>
      <c r="N255" s="2" t="s">
        <v>5724</v>
      </c>
      <c r="T255" s="2" t="s">
        <v>5220</v>
      </c>
      <c r="U255" s="2" t="s">
        <v>229</v>
      </c>
      <c r="V255" s="2" t="s">
        <v>2966</v>
      </c>
      <c r="W255" s="2" t="s">
        <v>95</v>
      </c>
      <c r="X255" s="2" t="s">
        <v>5192</v>
      </c>
      <c r="Y255" s="2" t="s">
        <v>744</v>
      </c>
      <c r="Z255" s="2" t="s">
        <v>3195</v>
      </c>
      <c r="AC255" s="2">
        <v>67</v>
      </c>
      <c r="AD255" s="2" t="s">
        <v>310</v>
      </c>
      <c r="AE255" s="2" t="s">
        <v>3403</v>
      </c>
      <c r="AJ255" s="2" t="s">
        <v>17</v>
      </c>
      <c r="AK255" s="2" t="s">
        <v>3864</v>
      </c>
      <c r="AL255" s="2" t="s">
        <v>94</v>
      </c>
      <c r="AM255" s="2" t="s">
        <v>5274</v>
      </c>
      <c r="AT255" s="2" t="s">
        <v>229</v>
      </c>
      <c r="AU255" s="2" t="s">
        <v>2966</v>
      </c>
      <c r="AV255" s="2" t="s">
        <v>745</v>
      </c>
      <c r="AW255" s="2" t="s">
        <v>4014</v>
      </c>
      <c r="BG255" s="2" t="s">
        <v>229</v>
      </c>
      <c r="BH255" s="2" t="s">
        <v>2966</v>
      </c>
      <c r="BI255" s="2" t="s">
        <v>746</v>
      </c>
      <c r="BJ255" s="2" t="s">
        <v>3620</v>
      </c>
      <c r="BK255" s="2" t="s">
        <v>229</v>
      </c>
      <c r="BL255" s="2" t="s">
        <v>2966</v>
      </c>
      <c r="BM255" s="2" t="s">
        <v>747</v>
      </c>
      <c r="BN255" s="2" t="s">
        <v>4674</v>
      </c>
      <c r="BO255" s="2" t="s">
        <v>137</v>
      </c>
      <c r="BP255" s="2" t="s">
        <v>2972</v>
      </c>
      <c r="BQ255" s="2" t="s">
        <v>748</v>
      </c>
      <c r="BR255" s="2" t="s">
        <v>4927</v>
      </c>
      <c r="BS255" s="2" t="s">
        <v>749</v>
      </c>
      <c r="BT255" s="2" t="s">
        <v>5146</v>
      </c>
    </row>
    <row r="256" spans="1:72" ht="13.5" customHeight="1">
      <c r="A256" s="5" t="str">
        <f t="shared" si="13"/>
        <v>1861_각현내_015</v>
      </c>
      <c r="B256" s="2">
        <v>1861</v>
      </c>
      <c r="C256" s="2" t="s">
        <v>5173</v>
      </c>
      <c r="D256" s="2" t="s">
        <v>5174</v>
      </c>
      <c r="E256" s="2">
        <v>255</v>
      </c>
      <c r="F256" s="2">
        <v>2</v>
      </c>
      <c r="G256" s="2" t="s">
        <v>705</v>
      </c>
      <c r="H256" s="2" t="s">
        <v>2869</v>
      </c>
      <c r="I256" s="2">
        <v>1</v>
      </c>
      <c r="L256" s="2">
        <v>5</v>
      </c>
      <c r="M256" s="2" t="s">
        <v>5723</v>
      </c>
      <c r="N256" s="2" t="s">
        <v>5724</v>
      </c>
      <c r="S256" s="2" t="s">
        <v>51</v>
      </c>
      <c r="T256" s="2" t="s">
        <v>2942</v>
      </c>
      <c r="W256" s="2" t="s">
        <v>276</v>
      </c>
      <c r="X256" s="2" t="s">
        <v>2999</v>
      </c>
      <c r="Y256" s="2" t="s">
        <v>10</v>
      </c>
      <c r="Z256" s="2" t="s">
        <v>2986</v>
      </c>
      <c r="AC256" s="2">
        <v>60</v>
      </c>
      <c r="AD256" s="2" t="s">
        <v>68</v>
      </c>
      <c r="AE256" s="2" t="s">
        <v>3125</v>
      </c>
      <c r="AJ256" s="2" t="s">
        <v>17</v>
      </c>
      <c r="AK256" s="2" t="s">
        <v>3864</v>
      </c>
      <c r="AL256" s="2" t="s">
        <v>214</v>
      </c>
      <c r="AM256" s="2" t="s">
        <v>3896</v>
      </c>
      <c r="AT256" s="2" t="s">
        <v>137</v>
      </c>
      <c r="AU256" s="2" t="s">
        <v>2972</v>
      </c>
      <c r="AV256" s="2" t="s">
        <v>750</v>
      </c>
      <c r="AW256" s="2" t="s">
        <v>4015</v>
      </c>
      <c r="BG256" s="2" t="s">
        <v>137</v>
      </c>
      <c r="BH256" s="2" t="s">
        <v>2972</v>
      </c>
      <c r="BI256" s="2" t="s">
        <v>751</v>
      </c>
      <c r="BJ256" s="2" t="s">
        <v>4368</v>
      </c>
      <c r="BK256" s="2" t="s">
        <v>137</v>
      </c>
      <c r="BL256" s="2" t="s">
        <v>2972</v>
      </c>
      <c r="BM256" s="2" t="s">
        <v>752</v>
      </c>
      <c r="BN256" s="2" t="s">
        <v>4476</v>
      </c>
      <c r="BO256" s="2" t="s">
        <v>137</v>
      </c>
      <c r="BP256" s="2" t="s">
        <v>2972</v>
      </c>
      <c r="BQ256" s="2" t="s">
        <v>753</v>
      </c>
      <c r="BR256" s="2" t="s">
        <v>4928</v>
      </c>
      <c r="BS256" s="2" t="s">
        <v>130</v>
      </c>
      <c r="BT256" s="2" t="s">
        <v>3873</v>
      </c>
    </row>
    <row r="257" spans="1:72" ht="13.5" customHeight="1">
      <c r="A257" s="5" t="str">
        <f t="shared" si="13"/>
        <v>1861_각현내_015</v>
      </c>
      <c r="B257" s="2">
        <v>1861</v>
      </c>
      <c r="C257" s="2" t="s">
        <v>5173</v>
      </c>
      <c r="D257" s="2" t="s">
        <v>5174</v>
      </c>
      <c r="E257" s="2">
        <v>256</v>
      </c>
      <c r="F257" s="2">
        <v>2</v>
      </c>
      <c r="G257" s="2" t="s">
        <v>705</v>
      </c>
      <c r="H257" s="2" t="s">
        <v>2869</v>
      </c>
      <c r="I257" s="2">
        <v>2</v>
      </c>
      <c r="J257" s="2" t="s">
        <v>754</v>
      </c>
      <c r="K257" s="2" t="s">
        <v>2889</v>
      </c>
      <c r="L257" s="2">
        <v>1</v>
      </c>
      <c r="M257" s="2" t="s">
        <v>5725</v>
      </c>
      <c r="N257" s="2" t="s">
        <v>5726</v>
      </c>
      <c r="T257" s="2" t="s">
        <v>5220</v>
      </c>
      <c r="U257" s="2" t="s">
        <v>55</v>
      </c>
      <c r="V257" s="2" t="s">
        <v>2962</v>
      </c>
      <c r="W257" s="2" t="s">
        <v>215</v>
      </c>
      <c r="X257" s="2" t="s">
        <v>2995</v>
      </c>
      <c r="Y257" s="2" t="s">
        <v>755</v>
      </c>
      <c r="Z257" s="2" t="s">
        <v>3196</v>
      </c>
      <c r="AC257" s="2">
        <v>33</v>
      </c>
      <c r="AD257" s="2" t="s">
        <v>112</v>
      </c>
      <c r="AE257" s="2" t="s">
        <v>3819</v>
      </c>
      <c r="AJ257" s="2" t="s">
        <v>17</v>
      </c>
      <c r="AK257" s="2" t="s">
        <v>3864</v>
      </c>
      <c r="AL257" s="2" t="s">
        <v>152</v>
      </c>
      <c r="AM257" s="2" t="s">
        <v>3880</v>
      </c>
      <c r="AT257" s="2" t="s">
        <v>40</v>
      </c>
      <c r="AU257" s="2" t="s">
        <v>3927</v>
      </c>
      <c r="AV257" s="2" t="s">
        <v>756</v>
      </c>
      <c r="AW257" s="2" t="s">
        <v>4016</v>
      </c>
      <c r="BG257" s="2" t="s">
        <v>40</v>
      </c>
      <c r="BH257" s="2" t="s">
        <v>3927</v>
      </c>
      <c r="BI257" s="2" t="s">
        <v>757</v>
      </c>
      <c r="BJ257" s="2" t="s">
        <v>4369</v>
      </c>
      <c r="BK257" s="2" t="s">
        <v>40</v>
      </c>
      <c r="BL257" s="2" t="s">
        <v>3927</v>
      </c>
      <c r="BM257" s="2" t="s">
        <v>758</v>
      </c>
      <c r="BN257" s="2" t="s">
        <v>4338</v>
      </c>
      <c r="BO257" s="2" t="s">
        <v>40</v>
      </c>
      <c r="BP257" s="2" t="s">
        <v>3927</v>
      </c>
      <c r="BQ257" s="2" t="s">
        <v>759</v>
      </c>
      <c r="BR257" s="2" t="s">
        <v>4929</v>
      </c>
      <c r="BS257" s="2" t="s">
        <v>164</v>
      </c>
      <c r="BT257" s="2" t="s">
        <v>3876</v>
      </c>
    </row>
    <row r="258" spans="1:72" ht="13.5" customHeight="1">
      <c r="A258" s="5" t="str">
        <f t="shared" si="13"/>
        <v>1861_각현내_015</v>
      </c>
      <c r="B258" s="2">
        <v>1861</v>
      </c>
      <c r="C258" s="2" t="s">
        <v>5173</v>
      </c>
      <c r="D258" s="2" t="s">
        <v>5174</v>
      </c>
      <c r="E258" s="2">
        <v>257</v>
      </c>
      <c r="F258" s="2">
        <v>2</v>
      </c>
      <c r="G258" s="2" t="s">
        <v>705</v>
      </c>
      <c r="H258" s="2" t="s">
        <v>2869</v>
      </c>
      <c r="I258" s="2">
        <v>2</v>
      </c>
      <c r="L258" s="2">
        <v>1</v>
      </c>
      <c r="M258" s="2" t="s">
        <v>5725</v>
      </c>
      <c r="N258" s="2" t="s">
        <v>5726</v>
      </c>
      <c r="S258" s="2" t="s">
        <v>46</v>
      </c>
      <c r="T258" s="2" t="s">
        <v>2941</v>
      </c>
      <c r="W258" s="2" t="s">
        <v>163</v>
      </c>
      <c r="X258" s="2" t="s">
        <v>2992</v>
      </c>
      <c r="Y258" s="2" t="s">
        <v>48</v>
      </c>
      <c r="Z258" s="2" t="s">
        <v>3034</v>
      </c>
      <c r="AC258" s="2">
        <v>58</v>
      </c>
      <c r="AD258" s="2" t="s">
        <v>209</v>
      </c>
      <c r="AE258" s="2" t="s">
        <v>3833</v>
      </c>
    </row>
    <row r="259" spans="1:72" ht="13.5" customHeight="1">
      <c r="A259" s="5" t="str">
        <f t="shared" si="13"/>
        <v>1861_각현내_015</v>
      </c>
      <c r="B259" s="2">
        <v>1861</v>
      </c>
      <c r="C259" s="2" t="s">
        <v>5173</v>
      </c>
      <c r="D259" s="2" t="s">
        <v>5174</v>
      </c>
      <c r="E259" s="2">
        <v>258</v>
      </c>
      <c r="F259" s="2">
        <v>2</v>
      </c>
      <c r="G259" s="2" t="s">
        <v>705</v>
      </c>
      <c r="H259" s="2" t="s">
        <v>2869</v>
      </c>
      <c r="I259" s="2">
        <v>2</v>
      </c>
      <c r="L259" s="2">
        <v>1</v>
      </c>
      <c r="M259" s="2" t="s">
        <v>5725</v>
      </c>
      <c r="N259" s="2" t="s">
        <v>5726</v>
      </c>
      <c r="S259" s="2" t="s">
        <v>51</v>
      </c>
      <c r="T259" s="2" t="s">
        <v>2942</v>
      </c>
      <c r="W259" s="2" t="s">
        <v>297</v>
      </c>
      <c r="X259" s="2" t="s">
        <v>2950</v>
      </c>
      <c r="Y259" s="2" t="s">
        <v>48</v>
      </c>
      <c r="Z259" s="2" t="s">
        <v>3034</v>
      </c>
      <c r="AC259" s="2">
        <v>31</v>
      </c>
      <c r="AD259" s="2" t="s">
        <v>129</v>
      </c>
      <c r="AE259" s="2" t="s">
        <v>3826</v>
      </c>
      <c r="AJ259" s="2" t="s">
        <v>17</v>
      </c>
      <c r="AK259" s="2" t="s">
        <v>3864</v>
      </c>
      <c r="AL259" s="2" t="s">
        <v>39</v>
      </c>
      <c r="AM259" s="2" t="s">
        <v>3867</v>
      </c>
      <c r="AT259" s="2" t="s">
        <v>55</v>
      </c>
      <c r="AU259" s="2" t="s">
        <v>2962</v>
      </c>
      <c r="AV259" s="2" t="s">
        <v>760</v>
      </c>
      <c r="AW259" s="2" t="s">
        <v>4017</v>
      </c>
      <c r="BG259" s="2" t="s">
        <v>40</v>
      </c>
      <c r="BH259" s="2" t="s">
        <v>3927</v>
      </c>
      <c r="BI259" s="2" t="s">
        <v>761</v>
      </c>
      <c r="BJ259" s="2" t="s">
        <v>4370</v>
      </c>
      <c r="BK259" s="2" t="s">
        <v>40</v>
      </c>
      <c r="BL259" s="2" t="s">
        <v>3927</v>
      </c>
      <c r="BM259" s="2" t="s">
        <v>762</v>
      </c>
      <c r="BN259" s="2" t="s">
        <v>4235</v>
      </c>
      <c r="BO259" s="2" t="s">
        <v>40</v>
      </c>
      <c r="BP259" s="2" t="s">
        <v>3927</v>
      </c>
      <c r="BQ259" s="2" t="s">
        <v>763</v>
      </c>
      <c r="BR259" s="2" t="s">
        <v>5543</v>
      </c>
      <c r="BS259" s="2" t="s">
        <v>415</v>
      </c>
      <c r="BT259" s="2" t="s">
        <v>3898</v>
      </c>
    </row>
    <row r="260" spans="1:72" ht="13.5" customHeight="1">
      <c r="A260" s="5" t="str">
        <f t="shared" si="13"/>
        <v>1861_각현내_015</v>
      </c>
      <c r="B260" s="2">
        <v>1861</v>
      </c>
      <c r="C260" s="2" t="s">
        <v>5173</v>
      </c>
      <c r="D260" s="2" t="s">
        <v>5174</v>
      </c>
      <c r="E260" s="2">
        <v>259</v>
      </c>
      <c r="F260" s="2">
        <v>2</v>
      </c>
      <c r="G260" s="2" t="s">
        <v>705</v>
      </c>
      <c r="H260" s="2" t="s">
        <v>2869</v>
      </c>
      <c r="I260" s="2">
        <v>2</v>
      </c>
      <c r="L260" s="2">
        <v>1</v>
      </c>
      <c r="M260" s="2" t="s">
        <v>5725</v>
      </c>
      <c r="N260" s="2" t="s">
        <v>5726</v>
      </c>
      <c r="S260" s="2" t="s">
        <v>59</v>
      </c>
      <c r="T260" s="2" t="s">
        <v>2943</v>
      </c>
      <c r="U260" s="2" t="s">
        <v>60</v>
      </c>
      <c r="V260" s="2" t="s">
        <v>2959</v>
      </c>
      <c r="Y260" s="2" t="s">
        <v>764</v>
      </c>
      <c r="Z260" s="2" t="s">
        <v>3197</v>
      </c>
      <c r="AC260" s="2">
        <v>31</v>
      </c>
      <c r="AD260" s="2" t="s">
        <v>77</v>
      </c>
      <c r="AE260" s="2" t="s">
        <v>3811</v>
      </c>
    </row>
    <row r="261" spans="1:72" ht="13.5" customHeight="1">
      <c r="A261" s="5" t="str">
        <f t="shared" si="13"/>
        <v>1861_각현내_015</v>
      </c>
      <c r="B261" s="2">
        <v>1861</v>
      </c>
      <c r="C261" s="2" t="s">
        <v>5173</v>
      </c>
      <c r="D261" s="2" t="s">
        <v>5174</v>
      </c>
      <c r="E261" s="2">
        <v>260</v>
      </c>
      <c r="F261" s="2">
        <v>2</v>
      </c>
      <c r="G261" s="2" t="s">
        <v>705</v>
      </c>
      <c r="H261" s="2" t="s">
        <v>2869</v>
      </c>
      <c r="I261" s="2">
        <v>2</v>
      </c>
      <c r="L261" s="2">
        <v>1</v>
      </c>
      <c r="M261" s="2" t="s">
        <v>5725</v>
      </c>
      <c r="N261" s="2" t="s">
        <v>5726</v>
      </c>
      <c r="T261" s="2" t="s">
        <v>5221</v>
      </c>
      <c r="U261" s="2" t="s">
        <v>63</v>
      </c>
      <c r="V261" s="2" t="s">
        <v>2960</v>
      </c>
      <c r="Y261" s="2" t="s">
        <v>765</v>
      </c>
      <c r="Z261" s="2" t="s">
        <v>3198</v>
      </c>
      <c r="AC261" s="2">
        <v>51</v>
      </c>
      <c r="AD261" s="2" t="s">
        <v>121</v>
      </c>
      <c r="AE261" s="2" t="s">
        <v>3823</v>
      </c>
    </row>
    <row r="262" spans="1:72" ht="13.5" customHeight="1">
      <c r="A262" s="5" t="str">
        <f t="shared" si="13"/>
        <v>1861_각현내_015</v>
      </c>
      <c r="B262" s="2">
        <v>1861</v>
      </c>
      <c r="C262" s="2" t="s">
        <v>5173</v>
      </c>
      <c r="D262" s="2" t="s">
        <v>5174</v>
      </c>
      <c r="E262" s="2">
        <v>261</v>
      </c>
      <c r="F262" s="2">
        <v>2</v>
      </c>
      <c r="G262" s="2" t="s">
        <v>705</v>
      </c>
      <c r="H262" s="2" t="s">
        <v>2869</v>
      </c>
      <c r="I262" s="2">
        <v>2</v>
      </c>
      <c r="L262" s="2">
        <v>1</v>
      </c>
      <c r="M262" s="2" t="s">
        <v>5725</v>
      </c>
      <c r="N262" s="2" t="s">
        <v>5726</v>
      </c>
      <c r="T262" s="2" t="s">
        <v>5221</v>
      </c>
      <c r="U262" s="2" t="s">
        <v>66</v>
      </c>
      <c r="V262" s="2" t="s">
        <v>2961</v>
      </c>
      <c r="Y262" s="2" t="s">
        <v>766</v>
      </c>
      <c r="Z262" s="2" t="s">
        <v>3199</v>
      </c>
      <c r="AC262" s="2">
        <v>30</v>
      </c>
      <c r="AD262" s="2" t="s">
        <v>110</v>
      </c>
      <c r="AE262" s="2" t="s">
        <v>3818</v>
      </c>
    </row>
    <row r="263" spans="1:72" ht="13.5" customHeight="1">
      <c r="A263" s="5" t="str">
        <f t="shared" si="13"/>
        <v>1861_각현내_015</v>
      </c>
      <c r="B263" s="2">
        <v>1861</v>
      </c>
      <c r="C263" s="2" t="s">
        <v>5173</v>
      </c>
      <c r="D263" s="2" t="s">
        <v>5174</v>
      </c>
      <c r="E263" s="2">
        <v>262</v>
      </c>
      <c r="F263" s="2">
        <v>2</v>
      </c>
      <c r="G263" s="2" t="s">
        <v>705</v>
      </c>
      <c r="H263" s="2" t="s">
        <v>2869</v>
      </c>
      <c r="I263" s="2">
        <v>2</v>
      </c>
      <c r="L263" s="2">
        <v>2</v>
      </c>
      <c r="M263" s="2" t="s">
        <v>5727</v>
      </c>
      <c r="N263" s="2" t="s">
        <v>5728</v>
      </c>
      <c r="T263" s="2" t="s">
        <v>5220</v>
      </c>
      <c r="U263" s="2" t="s">
        <v>55</v>
      </c>
      <c r="V263" s="2" t="s">
        <v>2962</v>
      </c>
      <c r="W263" s="2" t="s">
        <v>47</v>
      </c>
      <c r="X263" s="2" t="s">
        <v>5196</v>
      </c>
      <c r="Y263" s="2" t="s">
        <v>767</v>
      </c>
      <c r="Z263" s="2" t="s">
        <v>3200</v>
      </c>
      <c r="AC263" s="2">
        <v>45</v>
      </c>
      <c r="AD263" s="2" t="s">
        <v>81</v>
      </c>
      <c r="AE263" s="2" t="s">
        <v>3813</v>
      </c>
      <c r="AJ263" s="2" t="s">
        <v>17</v>
      </c>
      <c r="AK263" s="2" t="s">
        <v>3864</v>
      </c>
      <c r="AL263" s="2" t="s">
        <v>152</v>
      </c>
      <c r="AM263" s="2" t="s">
        <v>3880</v>
      </c>
      <c r="AT263" s="2" t="s">
        <v>40</v>
      </c>
      <c r="AU263" s="2" t="s">
        <v>3927</v>
      </c>
      <c r="AV263" s="2" t="s">
        <v>768</v>
      </c>
      <c r="AW263" s="2" t="s">
        <v>4018</v>
      </c>
      <c r="BG263" s="2" t="s">
        <v>40</v>
      </c>
      <c r="BH263" s="2" t="s">
        <v>3927</v>
      </c>
      <c r="BI263" s="2" t="s">
        <v>769</v>
      </c>
      <c r="BJ263" s="2" t="s">
        <v>4371</v>
      </c>
      <c r="BK263" s="2" t="s">
        <v>40</v>
      </c>
      <c r="BL263" s="2" t="s">
        <v>3927</v>
      </c>
      <c r="BM263" s="2" t="s">
        <v>770</v>
      </c>
      <c r="BN263" s="2" t="s">
        <v>4675</v>
      </c>
      <c r="BO263" s="2" t="s">
        <v>40</v>
      </c>
      <c r="BP263" s="2" t="s">
        <v>3927</v>
      </c>
      <c r="BQ263" s="2" t="s">
        <v>771</v>
      </c>
      <c r="BR263" s="2" t="s">
        <v>4930</v>
      </c>
      <c r="BS263" s="2" t="s">
        <v>39</v>
      </c>
      <c r="BT263" s="2" t="s">
        <v>3867</v>
      </c>
    </row>
    <row r="264" spans="1:72" ht="13.5" customHeight="1">
      <c r="A264" s="5" t="str">
        <f t="shared" si="13"/>
        <v>1861_각현내_015</v>
      </c>
      <c r="B264" s="2">
        <v>1861</v>
      </c>
      <c r="C264" s="2" t="s">
        <v>5173</v>
      </c>
      <c r="D264" s="2" t="s">
        <v>5174</v>
      </c>
      <c r="E264" s="2">
        <v>263</v>
      </c>
      <c r="F264" s="2">
        <v>2</v>
      </c>
      <c r="G264" s="2" t="s">
        <v>705</v>
      </c>
      <c r="H264" s="2" t="s">
        <v>2869</v>
      </c>
      <c r="I264" s="2">
        <v>2</v>
      </c>
      <c r="L264" s="2">
        <v>2</v>
      </c>
      <c r="M264" s="2" t="s">
        <v>5727</v>
      </c>
      <c r="N264" s="2" t="s">
        <v>5728</v>
      </c>
      <c r="S264" s="2" t="s">
        <v>51</v>
      </c>
      <c r="T264" s="2" t="s">
        <v>2942</v>
      </c>
      <c r="W264" s="2" t="s">
        <v>488</v>
      </c>
      <c r="X264" s="2" t="s">
        <v>3004</v>
      </c>
      <c r="Y264" s="2" t="s">
        <v>48</v>
      </c>
      <c r="Z264" s="2" t="s">
        <v>3034</v>
      </c>
      <c r="AC264" s="2">
        <v>42</v>
      </c>
      <c r="AD264" s="2" t="s">
        <v>420</v>
      </c>
      <c r="AE264" s="2" t="s">
        <v>3849</v>
      </c>
      <c r="AJ264" s="2" t="s">
        <v>17</v>
      </c>
      <c r="AK264" s="2" t="s">
        <v>3864</v>
      </c>
      <c r="AL264" s="2" t="s">
        <v>147</v>
      </c>
      <c r="AM264" s="2" t="s">
        <v>3874</v>
      </c>
      <c r="AT264" s="2" t="s">
        <v>40</v>
      </c>
      <c r="AU264" s="2" t="s">
        <v>3927</v>
      </c>
      <c r="AV264" s="2" t="s">
        <v>772</v>
      </c>
      <c r="AW264" s="2" t="s">
        <v>3210</v>
      </c>
      <c r="BG264" s="2" t="s">
        <v>40</v>
      </c>
      <c r="BH264" s="2" t="s">
        <v>3927</v>
      </c>
      <c r="BI264" s="2" t="s">
        <v>730</v>
      </c>
      <c r="BJ264" s="2" t="s">
        <v>3483</v>
      </c>
      <c r="BK264" s="2" t="s">
        <v>40</v>
      </c>
      <c r="BL264" s="2" t="s">
        <v>3927</v>
      </c>
      <c r="BM264" s="2" t="s">
        <v>773</v>
      </c>
      <c r="BN264" s="2" t="s">
        <v>4365</v>
      </c>
      <c r="BO264" s="2" t="s">
        <v>40</v>
      </c>
      <c r="BP264" s="2" t="s">
        <v>3927</v>
      </c>
      <c r="BQ264" s="2" t="s">
        <v>774</v>
      </c>
      <c r="BR264" s="2" t="s">
        <v>4931</v>
      </c>
      <c r="BS264" s="2" t="s">
        <v>152</v>
      </c>
      <c r="BT264" s="2" t="s">
        <v>3880</v>
      </c>
    </row>
    <row r="265" spans="1:72" ht="13.5" customHeight="1">
      <c r="A265" s="5" t="str">
        <f t="shared" si="13"/>
        <v>1861_각현내_015</v>
      </c>
      <c r="B265" s="2">
        <v>1861</v>
      </c>
      <c r="C265" s="2" t="s">
        <v>5173</v>
      </c>
      <c r="D265" s="2" t="s">
        <v>5174</v>
      </c>
      <c r="E265" s="2">
        <v>264</v>
      </c>
      <c r="F265" s="2">
        <v>2</v>
      </c>
      <c r="G265" s="2" t="s">
        <v>705</v>
      </c>
      <c r="H265" s="2" t="s">
        <v>2869</v>
      </c>
      <c r="I265" s="2">
        <v>2</v>
      </c>
      <c r="L265" s="2">
        <v>2</v>
      </c>
      <c r="M265" s="2" t="s">
        <v>5727</v>
      </c>
      <c r="N265" s="2" t="s">
        <v>5728</v>
      </c>
      <c r="T265" s="2" t="s">
        <v>5221</v>
      </c>
      <c r="U265" s="2" t="s">
        <v>66</v>
      </c>
      <c r="V265" s="2" t="s">
        <v>2961</v>
      </c>
      <c r="Y265" s="2" t="s">
        <v>775</v>
      </c>
      <c r="Z265" s="2" t="s">
        <v>3201</v>
      </c>
      <c r="AC265" s="2">
        <v>38</v>
      </c>
      <c r="AD265" s="2" t="s">
        <v>278</v>
      </c>
      <c r="AE265" s="2" t="s">
        <v>3839</v>
      </c>
    </row>
    <row r="266" spans="1:72" ht="13.5" customHeight="1">
      <c r="A266" s="5" t="str">
        <f t="shared" si="13"/>
        <v>1861_각현내_015</v>
      </c>
      <c r="B266" s="2">
        <v>1861</v>
      </c>
      <c r="C266" s="2" t="s">
        <v>5173</v>
      </c>
      <c r="D266" s="2" t="s">
        <v>5174</v>
      </c>
      <c r="E266" s="2">
        <v>265</v>
      </c>
      <c r="F266" s="2">
        <v>2</v>
      </c>
      <c r="G266" s="2" t="s">
        <v>705</v>
      </c>
      <c r="H266" s="2" t="s">
        <v>2869</v>
      </c>
      <c r="I266" s="2">
        <v>2</v>
      </c>
      <c r="L266" s="2">
        <v>2</v>
      </c>
      <c r="M266" s="2" t="s">
        <v>5727</v>
      </c>
      <c r="N266" s="2" t="s">
        <v>5728</v>
      </c>
      <c r="T266" s="2" t="s">
        <v>5221</v>
      </c>
      <c r="U266" s="2" t="s">
        <v>66</v>
      </c>
      <c r="V266" s="2" t="s">
        <v>2961</v>
      </c>
      <c r="Y266" s="2" t="s">
        <v>776</v>
      </c>
      <c r="Z266" s="2" t="s">
        <v>3202</v>
      </c>
      <c r="AC266" s="2">
        <v>34</v>
      </c>
      <c r="AD266" s="2" t="s">
        <v>136</v>
      </c>
      <c r="AE266" s="2" t="s">
        <v>3827</v>
      </c>
    </row>
    <row r="267" spans="1:72" ht="13.5" customHeight="1">
      <c r="A267" s="5" t="str">
        <f t="shared" ref="A267:A284" si="14">HYPERLINK("http://kyu.snu.ac.kr/sdhj/index.jsp?type=hj/GK14785_00_IH_0001_016.jpg","1861_각현내_016")</f>
        <v>1861_각현내_016</v>
      </c>
      <c r="B267" s="2">
        <v>1861</v>
      </c>
      <c r="C267" s="2" t="s">
        <v>5173</v>
      </c>
      <c r="D267" s="2" t="s">
        <v>5174</v>
      </c>
      <c r="E267" s="2">
        <v>266</v>
      </c>
      <c r="F267" s="2">
        <v>2</v>
      </c>
      <c r="G267" s="2" t="s">
        <v>705</v>
      </c>
      <c r="H267" s="2" t="s">
        <v>2869</v>
      </c>
      <c r="I267" s="2">
        <v>2</v>
      </c>
      <c r="L267" s="2">
        <v>3</v>
      </c>
      <c r="M267" s="2" t="s">
        <v>5729</v>
      </c>
      <c r="N267" s="2" t="s">
        <v>5730</v>
      </c>
      <c r="T267" s="2" t="s">
        <v>5220</v>
      </c>
      <c r="U267" s="2" t="s">
        <v>55</v>
      </c>
      <c r="V267" s="2" t="s">
        <v>2962</v>
      </c>
      <c r="W267" s="2" t="s">
        <v>284</v>
      </c>
      <c r="X267" s="2" t="s">
        <v>3000</v>
      </c>
      <c r="Y267" s="2" t="s">
        <v>777</v>
      </c>
      <c r="Z267" s="2" t="s">
        <v>3203</v>
      </c>
      <c r="AC267" s="2">
        <v>59</v>
      </c>
      <c r="AD267" s="2" t="s">
        <v>209</v>
      </c>
      <c r="AE267" s="2" t="s">
        <v>3833</v>
      </c>
      <c r="AJ267" s="2" t="s">
        <v>17</v>
      </c>
      <c r="AK267" s="2" t="s">
        <v>3864</v>
      </c>
      <c r="AL267" s="2" t="s">
        <v>142</v>
      </c>
      <c r="AM267" s="2" t="s">
        <v>3884</v>
      </c>
      <c r="AT267" s="2" t="s">
        <v>40</v>
      </c>
      <c r="AU267" s="2" t="s">
        <v>3927</v>
      </c>
      <c r="AV267" s="2" t="s">
        <v>778</v>
      </c>
      <c r="AW267" s="2" t="s">
        <v>5306</v>
      </c>
      <c r="BG267" s="2" t="s">
        <v>40</v>
      </c>
      <c r="BH267" s="2" t="s">
        <v>3927</v>
      </c>
      <c r="BI267" s="2" t="s">
        <v>779</v>
      </c>
      <c r="BJ267" s="2" t="s">
        <v>4372</v>
      </c>
      <c r="BK267" s="2" t="s">
        <v>40</v>
      </c>
      <c r="BL267" s="2" t="s">
        <v>3927</v>
      </c>
      <c r="BM267" s="2" t="s">
        <v>780</v>
      </c>
      <c r="BN267" s="2" t="s">
        <v>4676</v>
      </c>
      <c r="BO267" s="2" t="s">
        <v>40</v>
      </c>
      <c r="BP267" s="2" t="s">
        <v>3927</v>
      </c>
      <c r="BQ267" s="2" t="s">
        <v>781</v>
      </c>
      <c r="BR267" s="2" t="s">
        <v>4932</v>
      </c>
      <c r="BS267" s="2" t="s">
        <v>656</v>
      </c>
      <c r="BT267" s="2" t="s">
        <v>3894</v>
      </c>
    </row>
    <row r="268" spans="1:72" ht="13.5" customHeight="1">
      <c r="A268" s="5" t="str">
        <f t="shared" si="14"/>
        <v>1861_각현내_016</v>
      </c>
      <c r="B268" s="2">
        <v>1861</v>
      </c>
      <c r="C268" s="2" t="s">
        <v>5173</v>
      </c>
      <c r="D268" s="2" t="s">
        <v>5174</v>
      </c>
      <c r="E268" s="2">
        <v>267</v>
      </c>
      <c r="F268" s="2">
        <v>2</v>
      </c>
      <c r="G268" s="2" t="s">
        <v>705</v>
      </c>
      <c r="H268" s="2" t="s">
        <v>2869</v>
      </c>
      <c r="I268" s="2">
        <v>2</v>
      </c>
      <c r="L268" s="2">
        <v>3</v>
      </c>
      <c r="M268" s="2" t="s">
        <v>5729</v>
      </c>
      <c r="N268" s="2" t="s">
        <v>5730</v>
      </c>
      <c r="S268" s="2" t="s">
        <v>51</v>
      </c>
      <c r="T268" s="2" t="s">
        <v>2942</v>
      </c>
      <c r="W268" s="2" t="s">
        <v>546</v>
      </c>
      <c r="X268" s="2" t="s">
        <v>3007</v>
      </c>
      <c r="Y268" s="2" t="s">
        <v>48</v>
      </c>
      <c r="Z268" s="2" t="s">
        <v>3034</v>
      </c>
      <c r="AC268" s="2">
        <v>57</v>
      </c>
      <c r="AD268" s="2" t="s">
        <v>200</v>
      </c>
      <c r="AE268" s="2" t="s">
        <v>3832</v>
      </c>
      <c r="AJ268" s="2" t="s">
        <v>17</v>
      </c>
      <c r="AK268" s="2" t="s">
        <v>3864</v>
      </c>
      <c r="AL268" s="2" t="s">
        <v>39</v>
      </c>
      <c r="AM268" s="2" t="s">
        <v>3867</v>
      </c>
      <c r="AT268" s="2" t="s">
        <v>40</v>
      </c>
      <c r="AU268" s="2" t="s">
        <v>3927</v>
      </c>
      <c r="AV268" s="2" t="s">
        <v>782</v>
      </c>
      <c r="AW268" s="2" t="s">
        <v>4019</v>
      </c>
      <c r="BG268" s="2" t="s">
        <v>40</v>
      </c>
      <c r="BH268" s="2" t="s">
        <v>3927</v>
      </c>
      <c r="BI268" s="2" t="s">
        <v>783</v>
      </c>
      <c r="BJ268" s="2" t="s">
        <v>5348</v>
      </c>
      <c r="BK268" s="2" t="s">
        <v>40</v>
      </c>
      <c r="BL268" s="2" t="s">
        <v>3927</v>
      </c>
      <c r="BM268" s="2" t="s">
        <v>784</v>
      </c>
      <c r="BN268" s="2" t="s">
        <v>4677</v>
      </c>
      <c r="BO268" s="2" t="s">
        <v>40</v>
      </c>
      <c r="BP268" s="2" t="s">
        <v>3927</v>
      </c>
      <c r="BQ268" s="2" t="s">
        <v>785</v>
      </c>
      <c r="BR268" s="2" t="s">
        <v>5401</v>
      </c>
      <c r="BS268" s="2" t="s">
        <v>94</v>
      </c>
      <c r="BT268" s="2" t="s">
        <v>5274</v>
      </c>
    </row>
    <row r="269" spans="1:72" ht="13.5" customHeight="1">
      <c r="A269" s="5" t="str">
        <f t="shared" si="14"/>
        <v>1861_각현내_016</v>
      </c>
      <c r="B269" s="2">
        <v>1861</v>
      </c>
      <c r="C269" s="2" t="s">
        <v>5173</v>
      </c>
      <c r="D269" s="2" t="s">
        <v>5174</v>
      </c>
      <c r="E269" s="2">
        <v>268</v>
      </c>
      <c r="F269" s="2">
        <v>2</v>
      </c>
      <c r="G269" s="2" t="s">
        <v>705</v>
      </c>
      <c r="H269" s="2" t="s">
        <v>2869</v>
      </c>
      <c r="I269" s="2">
        <v>2</v>
      </c>
      <c r="L269" s="2">
        <v>3</v>
      </c>
      <c r="M269" s="2" t="s">
        <v>5729</v>
      </c>
      <c r="N269" s="2" t="s">
        <v>5730</v>
      </c>
      <c r="T269" s="2" t="s">
        <v>5221</v>
      </c>
      <c r="U269" s="2" t="s">
        <v>66</v>
      </c>
      <c r="V269" s="2" t="s">
        <v>2961</v>
      </c>
      <c r="Y269" s="2" t="s">
        <v>786</v>
      </c>
      <c r="Z269" s="2" t="s">
        <v>3204</v>
      </c>
      <c r="AC269" s="2">
        <v>30</v>
      </c>
      <c r="AD269" s="2" t="s">
        <v>110</v>
      </c>
      <c r="AE269" s="2" t="s">
        <v>3818</v>
      </c>
    </row>
    <row r="270" spans="1:72" ht="13.5" customHeight="1">
      <c r="A270" s="5" t="str">
        <f t="shared" si="14"/>
        <v>1861_각현내_016</v>
      </c>
      <c r="B270" s="2">
        <v>1861</v>
      </c>
      <c r="C270" s="2" t="s">
        <v>5173</v>
      </c>
      <c r="D270" s="2" t="s">
        <v>5174</v>
      </c>
      <c r="E270" s="2">
        <v>269</v>
      </c>
      <c r="F270" s="2">
        <v>2</v>
      </c>
      <c r="G270" s="2" t="s">
        <v>705</v>
      </c>
      <c r="H270" s="2" t="s">
        <v>2869</v>
      </c>
      <c r="I270" s="2">
        <v>2</v>
      </c>
      <c r="L270" s="2">
        <v>4</v>
      </c>
      <c r="M270" s="2" t="s">
        <v>5731</v>
      </c>
      <c r="N270" s="2" t="s">
        <v>5732</v>
      </c>
      <c r="T270" s="2" t="s">
        <v>5220</v>
      </c>
      <c r="U270" s="2" t="s">
        <v>126</v>
      </c>
      <c r="V270" s="2" t="s">
        <v>2963</v>
      </c>
      <c r="W270" s="2" t="s">
        <v>546</v>
      </c>
      <c r="X270" s="2" t="s">
        <v>3007</v>
      </c>
      <c r="Y270" s="2" t="s">
        <v>787</v>
      </c>
      <c r="Z270" s="2" t="s">
        <v>3205</v>
      </c>
      <c r="AC270" s="2">
        <v>59</v>
      </c>
      <c r="AD270" s="2" t="s">
        <v>209</v>
      </c>
      <c r="AE270" s="2" t="s">
        <v>3833</v>
      </c>
      <c r="AJ270" s="2" t="s">
        <v>17</v>
      </c>
      <c r="AK270" s="2" t="s">
        <v>3864</v>
      </c>
      <c r="AL270" s="2" t="s">
        <v>703</v>
      </c>
      <c r="AM270" s="2" t="s">
        <v>3897</v>
      </c>
      <c r="AT270" s="2" t="s">
        <v>137</v>
      </c>
      <c r="AU270" s="2" t="s">
        <v>2972</v>
      </c>
      <c r="AV270" s="2" t="s">
        <v>788</v>
      </c>
      <c r="AW270" s="2" t="s">
        <v>3411</v>
      </c>
      <c r="BG270" s="2" t="s">
        <v>137</v>
      </c>
      <c r="BH270" s="2" t="s">
        <v>2972</v>
      </c>
      <c r="BI270" s="2" t="s">
        <v>789</v>
      </c>
      <c r="BJ270" s="2" t="s">
        <v>4373</v>
      </c>
      <c r="BK270" s="2" t="s">
        <v>137</v>
      </c>
      <c r="BL270" s="2" t="s">
        <v>2972</v>
      </c>
      <c r="BM270" s="2" t="s">
        <v>790</v>
      </c>
      <c r="BN270" s="2" t="s">
        <v>4400</v>
      </c>
      <c r="BO270" s="2" t="s">
        <v>137</v>
      </c>
      <c r="BP270" s="2" t="s">
        <v>2972</v>
      </c>
      <c r="BQ270" s="2" t="s">
        <v>791</v>
      </c>
      <c r="BR270" s="2" t="s">
        <v>4933</v>
      </c>
      <c r="BS270" s="2" t="s">
        <v>152</v>
      </c>
      <c r="BT270" s="2" t="s">
        <v>3880</v>
      </c>
    </row>
    <row r="271" spans="1:72" ht="13.5" customHeight="1">
      <c r="A271" s="5" t="str">
        <f t="shared" si="14"/>
        <v>1861_각현내_016</v>
      </c>
      <c r="B271" s="2">
        <v>1861</v>
      </c>
      <c r="C271" s="2" t="s">
        <v>5173</v>
      </c>
      <c r="D271" s="2" t="s">
        <v>5174</v>
      </c>
      <c r="E271" s="2">
        <v>270</v>
      </c>
      <c r="F271" s="2">
        <v>2</v>
      </c>
      <c r="G271" s="2" t="s">
        <v>705</v>
      </c>
      <c r="H271" s="2" t="s">
        <v>2869</v>
      </c>
      <c r="I271" s="2">
        <v>2</v>
      </c>
      <c r="L271" s="2">
        <v>4</v>
      </c>
      <c r="M271" s="2" t="s">
        <v>5731</v>
      </c>
      <c r="N271" s="2" t="s">
        <v>5732</v>
      </c>
      <c r="S271" s="2" t="s">
        <v>51</v>
      </c>
      <c r="T271" s="2" t="s">
        <v>2942</v>
      </c>
      <c r="W271" s="2" t="s">
        <v>191</v>
      </c>
      <c r="X271" s="2" t="s">
        <v>2993</v>
      </c>
      <c r="Y271" s="2" t="s">
        <v>10</v>
      </c>
      <c r="Z271" s="2" t="s">
        <v>2986</v>
      </c>
      <c r="AC271" s="2">
        <v>52</v>
      </c>
      <c r="AD271" s="2" t="s">
        <v>49</v>
      </c>
      <c r="AE271" s="2" t="s">
        <v>3804</v>
      </c>
      <c r="AJ271" s="2" t="s">
        <v>17</v>
      </c>
      <c r="AK271" s="2" t="s">
        <v>3864</v>
      </c>
      <c r="AL271" s="2" t="s">
        <v>101</v>
      </c>
      <c r="AM271" s="2" t="s">
        <v>3895</v>
      </c>
      <c r="AT271" s="2" t="s">
        <v>137</v>
      </c>
      <c r="AU271" s="2" t="s">
        <v>2972</v>
      </c>
      <c r="BG271" s="2" t="s">
        <v>137</v>
      </c>
      <c r="BH271" s="2" t="s">
        <v>2972</v>
      </c>
      <c r="BI271" s="2" t="s">
        <v>792</v>
      </c>
      <c r="BJ271" s="2" t="s">
        <v>4374</v>
      </c>
      <c r="BM271" s="2" t="s">
        <v>657</v>
      </c>
      <c r="BN271" s="2" t="s">
        <v>3248</v>
      </c>
      <c r="BO271" s="2" t="s">
        <v>137</v>
      </c>
      <c r="BP271" s="2" t="s">
        <v>2972</v>
      </c>
      <c r="BQ271" s="2" t="s">
        <v>793</v>
      </c>
      <c r="BR271" s="2" t="s">
        <v>5513</v>
      </c>
      <c r="BS271" s="2" t="s">
        <v>370</v>
      </c>
      <c r="BT271" s="2" t="s">
        <v>3909</v>
      </c>
    </row>
    <row r="272" spans="1:72" ht="13.5" customHeight="1">
      <c r="A272" s="5" t="str">
        <f t="shared" si="14"/>
        <v>1861_각현내_016</v>
      </c>
      <c r="B272" s="2">
        <v>1861</v>
      </c>
      <c r="C272" s="2" t="s">
        <v>5173</v>
      </c>
      <c r="D272" s="2" t="s">
        <v>5174</v>
      </c>
      <c r="E272" s="2">
        <v>271</v>
      </c>
      <c r="F272" s="2">
        <v>2</v>
      </c>
      <c r="G272" s="2" t="s">
        <v>705</v>
      </c>
      <c r="H272" s="2" t="s">
        <v>2869</v>
      </c>
      <c r="I272" s="2">
        <v>2</v>
      </c>
      <c r="L272" s="2">
        <v>4</v>
      </c>
      <c r="M272" s="2" t="s">
        <v>5731</v>
      </c>
      <c r="N272" s="2" t="s">
        <v>5732</v>
      </c>
      <c r="S272" s="2" t="s">
        <v>109</v>
      </c>
      <c r="T272" s="2" t="s">
        <v>2945</v>
      </c>
      <c r="U272" s="2" t="s">
        <v>794</v>
      </c>
      <c r="V272" s="2" t="s">
        <v>2973</v>
      </c>
      <c r="Y272" s="2" t="s">
        <v>795</v>
      </c>
      <c r="Z272" s="2" t="s">
        <v>3206</v>
      </c>
      <c r="AC272" s="2">
        <v>31</v>
      </c>
      <c r="AD272" s="2" t="s">
        <v>77</v>
      </c>
      <c r="AE272" s="2" t="s">
        <v>3811</v>
      </c>
    </row>
    <row r="273" spans="1:72" ht="13.5" customHeight="1">
      <c r="A273" s="5" t="str">
        <f t="shared" si="14"/>
        <v>1861_각현내_016</v>
      </c>
      <c r="B273" s="2">
        <v>1861</v>
      </c>
      <c r="C273" s="2" t="s">
        <v>5173</v>
      </c>
      <c r="D273" s="2" t="s">
        <v>5174</v>
      </c>
      <c r="E273" s="2">
        <v>272</v>
      </c>
      <c r="F273" s="2">
        <v>2</v>
      </c>
      <c r="G273" s="2" t="s">
        <v>705</v>
      </c>
      <c r="H273" s="2" t="s">
        <v>2869</v>
      </c>
      <c r="I273" s="2">
        <v>2</v>
      </c>
      <c r="L273" s="2">
        <v>4</v>
      </c>
      <c r="M273" s="2" t="s">
        <v>5731</v>
      </c>
      <c r="N273" s="2" t="s">
        <v>5732</v>
      </c>
      <c r="S273" s="2" t="s">
        <v>207</v>
      </c>
      <c r="T273" s="2" t="s">
        <v>2949</v>
      </c>
      <c r="AC273" s="2">
        <v>14</v>
      </c>
      <c r="AD273" s="2" t="s">
        <v>552</v>
      </c>
      <c r="AE273" s="2" t="s">
        <v>3857</v>
      </c>
    </row>
    <row r="274" spans="1:72" ht="13.5" customHeight="1">
      <c r="A274" s="5" t="str">
        <f t="shared" si="14"/>
        <v>1861_각현내_016</v>
      </c>
      <c r="B274" s="2">
        <v>1861</v>
      </c>
      <c r="C274" s="2" t="s">
        <v>5173</v>
      </c>
      <c r="D274" s="2" t="s">
        <v>5174</v>
      </c>
      <c r="E274" s="2">
        <v>273</v>
      </c>
      <c r="F274" s="2">
        <v>2</v>
      </c>
      <c r="G274" s="2" t="s">
        <v>705</v>
      </c>
      <c r="H274" s="2" t="s">
        <v>2869</v>
      </c>
      <c r="I274" s="2">
        <v>2</v>
      </c>
      <c r="L274" s="2">
        <v>4</v>
      </c>
      <c r="M274" s="2" t="s">
        <v>5731</v>
      </c>
      <c r="N274" s="2" t="s">
        <v>5732</v>
      </c>
      <c r="S274" s="2" t="s">
        <v>207</v>
      </c>
      <c r="T274" s="2" t="s">
        <v>2949</v>
      </c>
      <c r="AC274" s="2">
        <v>11</v>
      </c>
      <c r="AD274" s="2" t="s">
        <v>353</v>
      </c>
      <c r="AE274" s="2" t="s">
        <v>3847</v>
      </c>
    </row>
    <row r="275" spans="1:72" ht="13.5" customHeight="1">
      <c r="A275" s="5" t="str">
        <f t="shared" si="14"/>
        <v>1861_각현내_016</v>
      </c>
      <c r="B275" s="2">
        <v>1861</v>
      </c>
      <c r="C275" s="2" t="s">
        <v>5173</v>
      </c>
      <c r="D275" s="2" t="s">
        <v>5174</v>
      </c>
      <c r="E275" s="2">
        <v>274</v>
      </c>
      <c r="F275" s="2">
        <v>2</v>
      </c>
      <c r="G275" s="2" t="s">
        <v>705</v>
      </c>
      <c r="H275" s="2" t="s">
        <v>2869</v>
      </c>
      <c r="I275" s="2">
        <v>2</v>
      </c>
      <c r="L275" s="2">
        <v>5</v>
      </c>
      <c r="M275" s="2" t="s">
        <v>5733</v>
      </c>
      <c r="N275" s="2" t="s">
        <v>5734</v>
      </c>
      <c r="T275" s="2" t="s">
        <v>5220</v>
      </c>
      <c r="U275" s="2" t="s">
        <v>6158</v>
      </c>
      <c r="V275" s="2" t="s">
        <v>6159</v>
      </c>
      <c r="W275" s="2" t="s">
        <v>47</v>
      </c>
      <c r="X275" s="2" t="s">
        <v>5196</v>
      </c>
      <c r="Y275" s="2" t="s">
        <v>796</v>
      </c>
      <c r="Z275" s="2" t="s">
        <v>3207</v>
      </c>
      <c r="AC275" s="2">
        <v>75</v>
      </c>
      <c r="AD275" s="2" t="s">
        <v>178</v>
      </c>
      <c r="AE275" s="2" t="s">
        <v>3830</v>
      </c>
      <c r="AJ275" s="2" t="s">
        <v>17</v>
      </c>
      <c r="AK275" s="2" t="s">
        <v>3864</v>
      </c>
      <c r="AL275" s="2" t="s">
        <v>152</v>
      </c>
      <c r="AM275" s="2" t="s">
        <v>3880</v>
      </c>
      <c r="AT275" s="2" t="s">
        <v>137</v>
      </c>
      <c r="AU275" s="2" t="s">
        <v>2972</v>
      </c>
      <c r="AV275" s="2" t="s">
        <v>797</v>
      </c>
      <c r="AW275" s="2" t="s">
        <v>4020</v>
      </c>
      <c r="BG275" s="2" t="s">
        <v>137</v>
      </c>
      <c r="BH275" s="2" t="s">
        <v>2972</v>
      </c>
      <c r="BI275" s="2" t="s">
        <v>798</v>
      </c>
      <c r="BJ275" s="2" t="s">
        <v>4375</v>
      </c>
      <c r="BK275" s="2" t="s">
        <v>137</v>
      </c>
      <c r="BL275" s="2" t="s">
        <v>2972</v>
      </c>
      <c r="BM275" s="2" t="s">
        <v>799</v>
      </c>
      <c r="BN275" s="2" t="s">
        <v>4678</v>
      </c>
      <c r="BO275" s="2" t="s">
        <v>137</v>
      </c>
      <c r="BP275" s="2" t="s">
        <v>2972</v>
      </c>
      <c r="BQ275" s="2" t="s">
        <v>800</v>
      </c>
      <c r="BR275" s="2" t="s">
        <v>5473</v>
      </c>
      <c r="BS275" s="2" t="s">
        <v>94</v>
      </c>
      <c r="BT275" s="2" t="s">
        <v>5274</v>
      </c>
    </row>
    <row r="276" spans="1:72" ht="13.5" customHeight="1">
      <c r="A276" s="5" t="str">
        <f t="shared" si="14"/>
        <v>1861_각현내_016</v>
      </c>
      <c r="B276" s="2">
        <v>1861</v>
      </c>
      <c r="C276" s="2" t="s">
        <v>5173</v>
      </c>
      <c r="D276" s="2" t="s">
        <v>5174</v>
      </c>
      <c r="E276" s="2">
        <v>275</v>
      </c>
      <c r="F276" s="2">
        <v>2</v>
      </c>
      <c r="G276" s="2" t="s">
        <v>705</v>
      </c>
      <c r="H276" s="2" t="s">
        <v>2869</v>
      </c>
      <c r="I276" s="2">
        <v>2</v>
      </c>
      <c r="L276" s="2">
        <v>5</v>
      </c>
      <c r="M276" s="2" t="s">
        <v>5733</v>
      </c>
      <c r="N276" s="2" t="s">
        <v>5734</v>
      </c>
      <c r="S276" s="2" t="s">
        <v>51</v>
      </c>
      <c r="T276" s="2" t="s">
        <v>2942</v>
      </c>
      <c r="W276" s="2" t="s">
        <v>47</v>
      </c>
      <c r="X276" s="2" t="s">
        <v>5196</v>
      </c>
      <c r="Y276" s="2" t="s">
        <v>10</v>
      </c>
      <c r="Z276" s="2" t="s">
        <v>2986</v>
      </c>
      <c r="AC276" s="2">
        <v>75</v>
      </c>
      <c r="AD276" s="2" t="s">
        <v>178</v>
      </c>
      <c r="AE276" s="2" t="s">
        <v>3830</v>
      </c>
      <c r="AJ276" s="2" t="s">
        <v>17</v>
      </c>
      <c r="AK276" s="2" t="s">
        <v>3864</v>
      </c>
      <c r="AL276" s="2" t="s">
        <v>415</v>
      </c>
      <c r="AM276" s="2" t="s">
        <v>3898</v>
      </c>
      <c r="AT276" s="2" t="s">
        <v>801</v>
      </c>
      <c r="AU276" s="2" t="s">
        <v>3932</v>
      </c>
      <c r="AV276" s="2" t="s">
        <v>802</v>
      </c>
      <c r="AW276" s="2" t="s">
        <v>4021</v>
      </c>
      <c r="BG276" s="2" t="s">
        <v>803</v>
      </c>
      <c r="BH276" s="2" t="s">
        <v>4306</v>
      </c>
      <c r="BI276" s="2" t="s">
        <v>737</v>
      </c>
      <c r="BJ276" s="2" t="s">
        <v>3365</v>
      </c>
      <c r="BK276" s="2" t="s">
        <v>335</v>
      </c>
      <c r="BL276" s="2" t="s">
        <v>3929</v>
      </c>
      <c r="BM276" s="2" t="s">
        <v>804</v>
      </c>
      <c r="BN276" s="2" t="s">
        <v>4679</v>
      </c>
      <c r="BO276" s="2" t="s">
        <v>803</v>
      </c>
      <c r="BP276" s="2" t="s">
        <v>4306</v>
      </c>
      <c r="BQ276" s="2" t="s">
        <v>805</v>
      </c>
      <c r="BR276" s="2" t="s">
        <v>4934</v>
      </c>
      <c r="BS276" s="2" t="s">
        <v>245</v>
      </c>
      <c r="BT276" s="2" t="s">
        <v>3881</v>
      </c>
    </row>
    <row r="277" spans="1:72" ht="13.5" customHeight="1">
      <c r="A277" s="5" t="str">
        <f t="shared" si="14"/>
        <v>1861_각현내_016</v>
      </c>
      <c r="B277" s="2">
        <v>1861</v>
      </c>
      <c r="C277" s="2" t="s">
        <v>5173</v>
      </c>
      <c r="D277" s="2" t="s">
        <v>5174</v>
      </c>
      <c r="E277" s="2">
        <v>276</v>
      </c>
      <c r="F277" s="2">
        <v>2</v>
      </c>
      <c r="G277" s="2" t="s">
        <v>705</v>
      </c>
      <c r="H277" s="2" t="s">
        <v>2869</v>
      </c>
      <c r="I277" s="2">
        <v>2</v>
      </c>
      <c r="L277" s="2">
        <v>5</v>
      </c>
      <c r="M277" s="2" t="s">
        <v>5733</v>
      </c>
      <c r="N277" s="2" t="s">
        <v>5734</v>
      </c>
      <c r="S277" s="2" t="s">
        <v>109</v>
      </c>
      <c r="T277" s="2" t="s">
        <v>2945</v>
      </c>
      <c r="U277" s="2" t="s">
        <v>806</v>
      </c>
      <c r="V277" s="2" t="s">
        <v>2974</v>
      </c>
      <c r="Y277" s="2" t="s">
        <v>807</v>
      </c>
      <c r="Z277" s="2" t="s">
        <v>3208</v>
      </c>
      <c r="AC277" s="2">
        <v>51</v>
      </c>
      <c r="AD277" s="2" t="s">
        <v>106</v>
      </c>
      <c r="AE277" s="2" t="s">
        <v>3817</v>
      </c>
    </row>
    <row r="278" spans="1:72" ht="13.5" customHeight="1">
      <c r="A278" s="5" t="str">
        <f t="shared" si="14"/>
        <v>1861_각현내_016</v>
      </c>
      <c r="B278" s="2">
        <v>1861</v>
      </c>
      <c r="C278" s="2" t="s">
        <v>5173</v>
      </c>
      <c r="D278" s="2" t="s">
        <v>5174</v>
      </c>
      <c r="E278" s="2">
        <v>277</v>
      </c>
      <c r="F278" s="2">
        <v>2</v>
      </c>
      <c r="G278" s="2" t="s">
        <v>705</v>
      </c>
      <c r="H278" s="2" t="s">
        <v>2869</v>
      </c>
      <c r="I278" s="2">
        <v>2</v>
      </c>
      <c r="L278" s="2">
        <v>5</v>
      </c>
      <c r="M278" s="2" t="s">
        <v>5733</v>
      </c>
      <c r="N278" s="2" t="s">
        <v>5734</v>
      </c>
      <c r="S278" s="2" t="s">
        <v>109</v>
      </c>
      <c r="T278" s="2" t="s">
        <v>2945</v>
      </c>
      <c r="U278" s="2" t="s">
        <v>153</v>
      </c>
      <c r="V278" s="2" t="s">
        <v>2965</v>
      </c>
      <c r="Y278" s="2" t="s">
        <v>808</v>
      </c>
      <c r="Z278" s="2" t="s">
        <v>3209</v>
      </c>
      <c r="AC278" s="2">
        <v>32</v>
      </c>
      <c r="AD278" s="2" t="s">
        <v>129</v>
      </c>
      <c r="AE278" s="2" t="s">
        <v>3826</v>
      </c>
    </row>
    <row r="279" spans="1:72" ht="13.5" customHeight="1">
      <c r="A279" s="5" t="str">
        <f t="shared" si="14"/>
        <v>1861_각현내_016</v>
      </c>
      <c r="B279" s="2">
        <v>1861</v>
      </c>
      <c r="C279" s="2" t="s">
        <v>5173</v>
      </c>
      <c r="D279" s="2" t="s">
        <v>5174</v>
      </c>
      <c r="E279" s="2">
        <v>278</v>
      </c>
      <c r="F279" s="2">
        <v>2</v>
      </c>
      <c r="G279" s="2" t="s">
        <v>705</v>
      </c>
      <c r="H279" s="2" t="s">
        <v>2869</v>
      </c>
      <c r="I279" s="2">
        <v>2</v>
      </c>
      <c r="L279" s="2">
        <v>5</v>
      </c>
      <c r="M279" s="2" t="s">
        <v>5733</v>
      </c>
      <c r="N279" s="2" t="s">
        <v>5734</v>
      </c>
      <c r="S279" s="2" t="s">
        <v>207</v>
      </c>
      <c r="T279" s="2" t="s">
        <v>2949</v>
      </c>
      <c r="AC279" s="2">
        <v>16</v>
      </c>
      <c r="AD279" s="2" t="s">
        <v>809</v>
      </c>
      <c r="AE279" s="2" t="s">
        <v>3858</v>
      </c>
    </row>
    <row r="280" spans="1:72" ht="13.5" customHeight="1">
      <c r="A280" s="5" t="str">
        <f t="shared" si="14"/>
        <v>1861_각현내_016</v>
      </c>
      <c r="B280" s="2">
        <v>1861</v>
      </c>
      <c r="C280" s="2" t="s">
        <v>5173</v>
      </c>
      <c r="D280" s="2" t="s">
        <v>5174</v>
      </c>
      <c r="E280" s="2">
        <v>279</v>
      </c>
      <c r="F280" s="2">
        <v>2</v>
      </c>
      <c r="G280" s="2" t="s">
        <v>705</v>
      </c>
      <c r="H280" s="2" t="s">
        <v>2869</v>
      </c>
      <c r="I280" s="2">
        <v>3</v>
      </c>
      <c r="J280" s="2" t="s">
        <v>810</v>
      </c>
      <c r="K280" s="2" t="s">
        <v>2890</v>
      </c>
      <c r="L280" s="2">
        <v>1</v>
      </c>
      <c r="M280" s="2" t="s">
        <v>5735</v>
      </c>
      <c r="N280" s="2" t="s">
        <v>5736</v>
      </c>
      <c r="T280" s="2" t="s">
        <v>5220</v>
      </c>
      <c r="U280" s="2" t="s">
        <v>55</v>
      </c>
      <c r="V280" s="2" t="s">
        <v>2962</v>
      </c>
      <c r="W280" s="2" t="s">
        <v>488</v>
      </c>
      <c r="X280" s="2" t="s">
        <v>3004</v>
      </c>
      <c r="Y280" s="2" t="s">
        <v>772</v>
      </c>
      <c r="Z280" s="2" t="s">
        <v>3210</v>
      </c>
      <c r="AC280" s="2">
        <v>66</v>
      </c>
      <c r="AD280" s="2" t="s">
        <v>312</v>
      </c>
      <c r="AE280" s="2" t="s">
        <v>3842</v>
      </c>
      <c r="AJ280" s="2" t="s">
        <v>17</v>
      </c>
      <c r="AK280" s="2" t="s">
        <v>3864</v>
      </c>
      <c r="AL280" s="2" t="s">
        <v>147</v>
      </c>
      <c r="AM280" s="2" t="s">
        <v>3874</v>
      </c>
      <c r="AT280" s="2" t="s">
        <v>40</v>
      </c>
      <c r="AU280" s="2" t="s">
        <v>3927</v>
      </c>
      <c r="AV280" s="2" t="s">
        <v>811</v>
      </c>
      <c r="AW280" s="2" t="s">
        <v>5319</v>
      </c>
      <c r="BG280" s="2" t="s">
        <v>40</v>
      </c>
      <c r="BH280" s="2" t="s">
        <v>3927</v>
      </c>
      <c r="BI280" s="2" t="s">
        <v>773</v>
      </c>
      <c r="BJ280" s="2" t="s">
        <v>4365</v>
      </c>
      <c r="BK280" s="2" t="s">
        <v>40</v>
      </c>
      <c r="BL280" s="2" t="s">
        <v>3927</v>
      </c>
      <c r="BM280" s="2" t="s">
        <v>812</v>
      </c>
      <c r="BN280" s="2" t="s">
        <v>4116</v>
      </c>
      <c r="BO280" s="2" t="s">
        <v>40</v>
      </c>
      <c r="BP280" s="2" t="s">
        <v>3927</v>
      </c>
      <c r="BQ280" s="2" t="s">
        <v>813</v>
      </c>
      <c r="BR280" s="2" t="s">
        <v>5580</v>
      </c>
      <c r="BS280" s="2" t="s">
        <v>39</v>
      </c>
      <c r="BT280" s="2" t="s">
        <v>3867</v>
      </c>
    </row>
    <row r="281" spans="1:72" ht="13.5" customHeight="1">
      <c r="A281" s="5" t="str">
        <f t="shared" si="14"/>
        <v>1861_각현내_016</v>
      </c>
      <c r="B281" s="2">
        <v>1861</v>
      </c>
      <c r="C281" s="2" t="s">
        <v>5173</v>
      </c>
      <c r="D281" s="2" t="s">
        <v>5174</v>
      </c>
      <c r="E281" s="2">
        <v>280</v>
      </c>
      <c r="F281" s="2">
        <v>2</v>
      </c>
      <c r="G281" s="2" t="s">
        <v>705</v>
      </c>
      <c r="H281" s="2" t="s">
        <v>2869</v>
      </c>
      <c r="I281" s="2">
        <v>3</v>
      </c>
      <c r="L281" s="2">
        <v>1</v>
      </c>
      <c r="M281" s="2" t="s">
        <v>5735</v>
      </c>
      <c r="N281" s="2" t="s">
        <v>5736</v>
      </c>
      <c r="S281" s="2" t="s">
        <v>51</v>
      </c>
      <c r="T281" s="2" t="s">
        <v>2942</v>
      </c>
      <c r="W281" s="2" t="s">
        <v>215</v>
      </c>
      <c r="X281" s="2" t="s">
        <v>2995</v>
      </c>
      <c r="Y281" s="2" t="s">
        <v>48</v>
      </c>
      <c r="Z281" s="2" t="s">
        <v>3034</v>
      </c>
      <c r="AC281" s="2">
        <v>64</v>
      </c>
      <c r="AD281" s="2" t="s">
        <v>65</v>
      </c>
      <c r="AE281" s="2" t="s">
        <v>3807</v>
      </c>
      <c r="AJ281" s="2" t="s">
        <v>17</v>
      </c>
      <c r="AK281" s="2" t="s">
        <v>3864</v>
      </c>
      <c r="AL281" s="2" t="s">
        <v>152</v>
      </c>
      <c r="AM281" s="2" t="s">
        <v>3880</v>
      </c>
      <c r="AT281" s="2" t="s">
        <v>40</v>
      </c>
      <c r="AU281" s="2" t="s">
        <v>3927</v>
      </c>
      <c r="AV281" s="2" t="s">
        <v>814</v>
      </c>
      <c r="AW281" s="2" t="s">
        <v>4022</v>
      </c>
      <c r="BG281" s="2" t="s">
        <v>40</v>
      </c>
      <c r="BH281" s="2" t="s">
        <v>3927</v>
      </c>
      <c r="BI281" s="2" t="s">
        <v>815</v>
      </c>
      <c r="BJ281" s="2" t="s">
        <v>4376</v>
      </c>
      <c r="BK281" s="2" t="s">
        <v>40</v>
      </c>
      <c r="BL281" s="2" t="s">
        <v>3927</v>
      </c>
      <c r="BM281" s="2" t="s">
        <v>816</v>
      </c>
      <c r="BN281" s="2" t="s">
        <v>4680</v>
      </c>
      <c r="BO281" s="2" t="s">
        <v>40</v>
      </c>
      <c r="BP281" s="2" t="s">
        <v>3927</v>
      </c>
      <c r="BQ281" s="2" t="s">
        <v>817</v>
      </c>
      <c r="BR281" s="2" t="s">
        <v>5544</v>
      </c>
      <c r="BS281" s="2" t="s">
        <v>152</v>
      </c>
      <c r="BT281" s="2" t="s">
        <v>3880</v>
      </c>
    </row>
    <row r="282" spans="1:72" ht="13.5" customHeight="1">
      <c r="A282" s="5" t="str">
        <f t="shared" si="14"/>
        <v>1861_각현내_016</v>
      </c>
      <c r="B282" s="2">
        <v>1861</v>
      </c>
      <c r="C282" s="2" t="s">
        <v>5173</v>
      </c>
      <c r="D282" s="2" t="s">
        <v>5174</v>
      </c>
      <c r="E282" s="2">
        <v>281</v>
      </c>
      <c r="F282" s="2">
        <v>2</v>
      </c>
      <c r="G282" s="2" t="s">
        <v>705</v>
      </c>
      <c r="H282" s="2" t="s">
        <v>2869</v>
      </c>
      <c r="I282" s="2">
        <v>3</v>
      </c>
      <c r="L282" s="2">
        <v>1</v>
      </c>
      <c r="M282" s="2" t="s">
        <v>5735</v>
      </c>
      <c r="N282" s="2" t="s">
        <v>5736</v>
      </c>
      <c r="T282" s="2" t="s">
        <v>5221</v>
      </c>
      <c r="U282" s="2" t="s">
        <v>66</v>
      </c>
      <c r="V282" s="2" t="s">
        <v>2961</v>
      </c>
      <c r="Y282" s="2" t="s">
        <v>818</v>
      </c>
      <c r="Z282" s="2" t="s">
        <v>3211</v>
      </c>
      <c r="AC282" s="2">
        <v>26</v>
      </c>
      <c r="AD282" s="2" t="s">
        <v>449</v>
      </c>
      <c r="AE282" s="2" t="s">
        <v>3851</v>
      </c>
    </row>
    <row r="283" spans="1:72" ht="13.5" customHeight="1">
      <c r="A283" s="5" t="str">
        <f t="shared" si="14"/>
        <v>1861_각현내_016</v>
      </c>
      <c r="B283" s="2">
        <v>1861</v>
      </c>
      <c r="C283" s="2" t="s">
        <v>5173</v>
      </c>
      <c r="D283" s="2" t="s">
        <v>5174</v>
      </c>
      <c r="E283" s="2">
        <v>282</v>
      </c>
      <c r="F283" s="2">
        <v>2</v>
      </c>
      <c r="G283" s="2" t="s">
        <v>705</v>
      </c>
      <c r="H283" s="2" t="s">
        <v>2869</v>
      </c>
      <c r="I283" s="2">
        <v>3</v>
      </c>
      <c r="L283" s="2">
        <v>2</v>
      </c>
      <c r="M283" s="2" t="s">
        <v>5737</v>
      </c>
      <c r="N283" s="2" t="s">
        <v>5738</v>
      </c>
      <c r="T283" s="2" t="s">
        <v>5220</v>
      </c>
      <c r="U283" s="2" t="s">
        <v>55</v>
      </c>
      <c r="V283" s="2" t="s">
        <v>2962</v>
      </c>
      <c r="W283" s="2" t="s">
        <v>819</v>
      </c>
      <c r="X283" s="2" t="s">
        <v>3010</v>
      </c>
      <c r="Y283" s="2" t="s">
        <v>820</v>
      </c>
      <c r="Z283" s="2" t="s">
        <v>3212</v>
      </c>
      <c r="AC283" s="2">
        <v>64</v>
      </c>
      <c r="AD283" s="2" t="s">
        <v>65</v>
      </c>
      <c r="AE283" s="2" t="s">
        <v>3807</v>
      </c>
      <c r="AJ283" s="2" t="s">
        <v>17</v>
      </c>
      <c r="AK283" s="2" t="s">
        <v>3864</v>
      </c>
      <c r="AL283" s="2" t="s">
        <v>821</v>
      </c>
      <c r="AM283" s="2" t="s">
        <v>3899</v>
      </c>
      <c r="AT283" s="2" t="s">
        <v>40</v>
      </c>
      <c r="AU283" s="2" t="s">
        <v>3927</v>
      </c>
      <c r="AV283" s="2" t="s">
        <v>822</v>
      </c>
      <c r="AW283" s="2" t="s">
        <v>3565</v>
      </c>
      <c r="BG283" s="2" t="s">
        <v>40</v>
      </c>
      <c r="BH283" s="2" t="s">
        <v>3927</v>
      </c>
      <c r="BI283" s="2" t="s">
        <v>823</v>
      </c>
      <c r="BJ283" s="2" t="s">
        <v>3607</v>
      </c>
      <c r="BK283" s="2" t="s">
        <v>40</v>
      </c>
      <c r="BL283" s="2" t="s">
        <v>3927</v>
      </c>
      <c r="BM283" s="2" t="s">
        <v>824</v>
      </c>
      <c r="BN283" s="2" t="s">
        <v>4681</v>
      </c>
      <c r="BO283" s="2" t="s">
        <v>40</v>
      </c>
      <c r="BP283" s="2" t="s">
        <v>3927</v>
      </c>
      <c r="BQ283" s="2" t="s">
        <v>825</v>
      </c>
      <c r="BR283" s="2" t="s">
        <v>5399</v>
      </c>
      <c r="BS283" s="2" t="s">
        <v>94</v>
      </c>
      <c r="BT283" s="2" t="s">
        <v>5274</v>
      </c>
    </row>
    <row r="284" spans="1:72" ht="13.5" customHeight="1">
      <c r="A284" s="5" t="str">
        <f t="shared" si="14"/>
        <v>1861_각현내_016</v>
      </c>
      <c r="B284" s="2">
        <v>1861</v>
      </c>
      <c r="C284" s="2" t="s">
        <v>5173</v>
      </c>
      <c r="D284" s="2" t="s">
        <v>5174</v>
      </c>
      <c r="E284" s="2">
        <v>283</v>
      </c>
      <c r="F284" s="2">
        <v>2</v>
      </c>
      <c r="G284" s="2" t="s">
        <v>705</v>
      </c>
      <c r="H284" s="2" t="s">
        <v>2869</v>
      </c>
      <c r="I284" s="2">
        <v>3</v>
      </c>
      <c r="L284" s="2">
        <v>2</v>
      </c>
      <c r="M284" s="2" t="s">
        <v>5737</v>
      </c>
      <c r="N284" s="2" t="s">
        <v>5738</v>
      </c>
      <c r="S284" s="2" t="s">
        <v>51</v>
      </c>
      <c r="T284" s="2" t="s">
        <v>2942</v>
      </c>
      <c r="W284" s="2" t="s">
        <v>284</v>
      </c>
      <c r="X284" s="2" t="s">
        <v>3000</v>
      </c>
      <c r="Y284" s="2" t="s">
        <v>48</v>
      </c>
      <c r="Z284" s="2" t="s">
        <v>3034</v>
      </c>
      <c r="AC284" s="2">
        <v>62</v>
      </c>
      <c r="AD284" s="2" t="s">
        <v>269</v>
      </c>
      <c r="AE284" s="2" t="s">
        <v>3215</v>
      </c>
      <c r="AJ284" s="2" t="s">
        <v>17</v>
      </c>
      <c r="AK284" s="2" t="s">
        <v>3864</v>
      </c>
      <c r="AL284" s="2" t="s">
        <v>142</v>
      </c>
      <c r="AM284" s="2" t="s">
        <v>3884</v>
      </c>
      <c r="AT284" s="2" t="s">
        <v>40</v>
      </c>
      <c r="AU284" s="2" t="s">
        <v>3927</v>
      </c>
      <c r="AV284" s="2" t="s">
        <v>778</v>
      </c>
      <c r="AW284" s="2" t="s">
        <v>5307</v>
      </c>
      <c r="BG284" s="2" t="s">
        <v>40</v>
      </c>
      <c r="BH284" s="2" t="s">
        <v>3927</v>
      </c>
      <c r="BI284" s="2" t="s">
        <v>779</v>
      </c>
      <c r="BJ284" s="2" t="s">
        <v>4372</v>
      </c>
      <c r="BK284" s="2" t="s">
        <v>40</v>
      </c>
      <c r="BL284" s="2" t="s">
        <v>3927</v>
      </c>
      <c r="BM284" s="2" t="s">
        <v>780</v>
      </c>
      <c r="BN284" s="2" t="s">
        <v>4676</v>
      </c>
      <c r="BO284" s="2" t="s">
        <v>40</v>
      </c>
      <c r="BP284" s="2" t="s">
        <v>3927</v>
      </c>
      <c r="BQ284" s="2" t="s">
        <v>781</v>
      </c>
      <c r="BR284" s="2" t="s">
        <v>4932</v>
      </c>
      <c r="BS284" s="2" t="s">
        <v>656</v>
      </c>
      <c r="BT284" s="2" t="s">
        <v>3894</v>
      </c>
    </row>
    <row r="285" spans="1:72" ht="13.5" customHeight="1">
      <c r="A285" s="5" t="str">
        <f t="shared" ref="A285:A302" si="15">HYPERLINK("http://kyu.snu.ac.kr/sdhj/index.jsp?type=hj/GK14785_00_IH_0001_017.jpg","1861_각현내_017")</f>
        <v>1861_각현내_017</v>
      </c>
      <c r="B285" s="2">
        <v>1861</v>
      </c>
      <c r="C285" s="2" t="s">
        <v>5173</v>
      </c>
      <c r="D285" s="2" t="s">
        <v>5174</v>
      </c>
      <c r="E285" s="2">
        <v>284</v>
      </c>
      <c r="F285" s="2">
        <v>2</v>
      </c>
      <c r="G285" s="2" t="s">
        <v>705</v>
      </c>
      <c r="H285" s="2" t="s">
        <v>2869</v>
      </c>
      <c r="I285" s="2">
        <v>3</v>
      </c>
      <c r="L285" s="2">
        <v>2</v>
      </c>
      <c r="M285" s="2" t="s">
        <v>5737</v>
      </c>
      <c r="N285" s="2" t="s">
        <v>5738</v>
      </c>
      <c r="T285" s="2" t="s">
        <v>5221</v>
      </c>
      <c r="U285" s="2" t="s">
        <v>66</v>
      </c>
      <c r="V285" s="2" t="s">
        <v>2961</v>
      </c>
      <c r="Y285" s="2" t="s">
        <v>826</v>
      </c>
      <c r="Z285" s="2" t="s">
        <v>3213</v>
      </c>
      <c r="AC285" s="2">
        <v>32</v>
      </c>
      <c r="AD285" s="2" t="s">
        <v>119</v>
      </c>
      <c r="AE285" s="2" t="s">
        <v>3822</v>
      </c>
    </row>
    <row r="286" spans="1:72" ht="13.5" customHeight="1">
      <c r="A286" s="5" t="str">
        <f t="shared" si="15"/>
        <v>1861_각현내_017</v>
      </c>
      <c r="B286" s="2">
        <v>1861</v>
      </c>
      <c r="C286" s="2" t="s">
        <v>5173</v>
      </c>
      <c r="D286" s="2" t="s">
        <v>5174</v>
      </c>
      <c r="E286" s="2">
        <v>285</v>
      </c>
      <c r="F286" s="2">
        <v>2</v>
      </c>
      <c r="G286" s="2" t="s">
        <v>705</v>
      </c>
      <c r="H286" s="2" t="s">
        <v>2869</v>
      </c>
      <c r="I286" s="2">
        <v>3</v>
      </c>
      <c r="L286" s="2">
        <v>3</v>
      </c>
      <c r="M286" s="2" t="s">
        <v>5739</v>
      </c>
      <c r="N286" s="2" t="s">
        <v>5740</v>
      </c>
      <c r="T286" s="2" t="s">
        <v>5220</v>
      </c>
      <c r="U286" s="2" t="s">
        <v>55</v>
      </c>
      <c r="V286" s="2" t="s">
        <v>2962</v>
      </c>
      <c r="W286" s="2" t="s">
        <v>47</v>
      </c>
      <c r="X286" s="2" t="s">
        <v>5196</v>
      </c>
      <c r="Y286" s="2" t="s">
        <v>827</v>
      </c>
      <c r="Z286" s="2" t="s">
        <v>3214</v>
      </c>
      <c r="AC286" s="2">
        <v>53</v>
      </c>
      <c r="AD286" s="2" t="s">
        <v>225</v>
      </c>
      <c r="AE286" s="2" t="s">
        <v>3835</v>
      </c>
      <c r="AJ286" s="2" t="s">
        <v>17</v>
      </c>
      <c r="AK286" s="2" t="s">
        <v>3864</v>
      </c>
      <c r="AL286" s="2" t="s">
        <v>152</v>
      </c>
      <c r="AM286" s="2" t="s">
        <v>3880</v>
      </c>
      <c r="AT286" s="2" t="s">
        <v>40</v>
      </c>
      <c r="AU286" s="2" t="s">
        <v>3927</v>
      </c>
      <c r="AV286" s="2" t="s">
        <v>828</v>
      </c>
      <c r="AW286" s="2" t="s">
        <v>4023</v>
      </c>
      <c r="BG286" s="2" t="s">
        <v>40</v>
      </c>
      <c r="BH286" s="2" t="s">
        <v>3927</v>
      </c>
      <c r="BI286" s="2" t="s">
        <v>829</v>
      </c>
      <c r="BJ286" s="2" t="s">
        <v>4051</v>
      </c>
      <c r="BK286" s="2" t="s">
        <v>40</v>
      </c>
      <c r="BL286" s="2" t="s">
        <v>3927</v>
      </c>
      <c r="BM286" s="2" t="s">
        <v>696</v>
      </c>
      <c r="BN286" s="2" t="s">
        <v>4382</v>
      </c>
      <c r="BO286" s="2" t="s">
        <v>40</v>
      </c>
      <c r="BP286" s="2" t="s">
        <v>3927</v>
      </c>
      <c r="BQ286" s="2" t="s">
        <v>830</v>
      </c>
      <c r="BR286" s="2" t="s">
        <v>4935</v>
      </c>
      <c r="BS286" s="2" t="s">
        <v>831</v>
      </c>
      <c r="BT286" s="2" t="s">
        <v>5147</v>
      </c>
    </row>
    <row r="287" spans="1:72" ht="13.5" customHeight="1">
      <c r="A287" s="5" t="str">
        <f t="shared" si="15"/>
        <v>1861_각현내_017</v>
      </c>
      <c r="B287" s="2">
        <v>1861</v>
      </c>
      <c r="C287" s="2" t="s">
        <v>5173</v>
      </c>
      <c r="D287" s="2" t="s">
        <v>5174</v>
      </c>
      <c r="E287" s="2">
        <v>286</v>
      </c>
      <c r="F287" s="2">
        <v>2</v>
      </c>
      <c r="G287" s="2" t="s">
        <v>705</v>
      </c>
      <c r="H287" s="2" t="s">
        <v>2869</v>
      </c>
      <c r="I287" s="2">
        <v>3</v>
      </c>
      <c r="L287" s="2">
        <v>3</v>
      </c>
      <c r="M287" s="2" t="s">
        <v>5739</v>
      </c>
      <c r="N287" s="2" t="s">
        <v>5740</v>
      </c>
      <c r="S287" s="2" t="s">
        <v>46</v>
      </c>
      <c r="T287" s="2" t="s">
        <v>2941</v>
      </c>
      <c r="W287" s="2" t="s">
        <v>832</v>
      </c>
      <c r="X287" s="2" t="s">
        <v>3011</v>
      </c>
      <c r="Y287" s="2" t="s">
        <v>48</v>
      </c>
      <c r="Z287" s="2" t="s">
        <v>3034</v>
      </c>
      <c r="AC287" s="2">
        <v>47</v>
      </c>
      <c r="AD287" s="2" t="s">
        <v>315</v>
      </c>
      <c r="AE287" s="2" t="s">
        <v>3843</v>
      </c>
    </row>
    <row r="288" spans="1:72" ht="13.5" customHeight="1">
      <c r="A288" s="5" t="str">
        <f t="shared" si="15"/>
        <v>1861_각현내_017</v>
      </c>
      <c r="B288" s="2">
        <v>1861</v>
      </c>
      <c r="C288" s="2" t="s">
        <v>5173</v>
      </c>
      <c r="D288" s="2" t="s">
        <v>5174</v>
      </c>
      <c r="E288" s="2">
        <v>287</v>
      </c>
      <c r="F288" s="2">
        <v>2</v>
      </c>
      <c r="G288" s="2" t="s">
        <v>705</v>
      </c>
      <c r="H288" s="2" t="s">
        <v>2869</v>
      </c>
      <c r="I288" s="2">
        <v>3</v>
      </c>
      <c r="L288" s="2">
        <v>3</v>
      </c>
      <c r="M288" s="2" t="s">
        <v>5739</v>
      </c>
      <c r="N288" s="2" t="s">
        <v>5740</v>
      </c>
      <c r="S288" s="2" t="s">
        <v>51</v>
      </c>
      <c r="T288" s="2" t="s">
        <v>2942</v>
      </c>
      <c r="W288" s="2" t="s">
        <v>95</v>
      </c>
      <c r="X288" s="2" t="s">
        <v>5192</v>
      </c>
      <c r="Y288" s="2" t="s">
        <v>48</v>
      </c>
      <c r="Z288" s="2" t="s">
        <v>3034</v>
      </c>
      <c r="AC288" s="2">
        <v>47</v>
      </c>
      <c r="AD288" s="2" t="s">
        <v>315</v>
      </c>
      <c r="AE288" s="2" t="s">
        <v>3843</v>
      </c>
      <c r="AJ288" s="2" t="s">
        <v>17</v>
      </c>
      <c r="AK288" s="2" t="s">
        <v>3864</v>
      </c>
      <c r="AL288" s="2" t="s">
        <v>94</v>
      </c>
      <c r="AM288" s="2" t="s">
        <v>5274</v>
      </c>
      <c r="AT288" s="2" t="s">
        <v>40</v>
      </c>
      <c r="AU288" s="2" t="s">
        <v>3927</v>
      </c>
      <c r="AV288" s="2" t="s">
        <v>833</v>
      </c>
      <c r="AW288" s="2" t="s">
        <v>3347</v>
      </c>
      <c r="BG288" s="2" t="s">
        <v>40</v>
      </c>
      <c r="BH288" s="2" t="s">
        <v>3927</v>
      </c>
      <c r="BI288" s="2" t="s">
        <v>834</v>
      </c>
      <c r="BJ288" s="2" t="s">
        <v>3248</v>
      </c>
      <c r="BK288" s="2" t="s">
        <v>40</v>
      </c>
      <c r="BL288" s="2" t="s">
        <v>3927</v>
      </c>
      <c r="BM288" s="2" t="s">
        <v>835</v>
      </c>
      <c r="BN288" s="2" t="s">
        <v>4221</v>
      </c>
      <c r="BO288" s="2" t="s">
        <v>40</v>
      </c>
      <c r="BP288" s="2" t="s">
        <v>3927</v>
      </c>
      <c r="BQ288" s="2" t="s">
        <v>836</v>
      </c>
      <c r="BR288" s="2" t="s">
        <v>4936</v>
      </c>
      <c r="BS288" s="2" t="s">
        <v>39</v>
      </c>
      <c r="BT288" s="2" t="s">
        <v>3867</v>
      </c>
    </row>
    <row r="289" spans="1:72" ht="13.5" customHeight="1">
      <c r="A289" s="5" t="str">
        <f t="shared" si="15"/>
        <v>1861_각현내_017</v>
      </c>
      <c r="B289" s="2">
        <v>1861</v>
      </c>
      <c r="C289" s="2" t="s">
        <v>5173</v>
      </c>
      <c r="D289" s="2" t="s">
        <v>5174</v>
      </c>
      <c r="E289" s="2">
        <v>288</v>
      </c>
      <c r="F289" s="2">
        <v>2</v>
      </c>
      <c r="G289" s="2" t="s">
        <v>705</v>
      </c>
      <c r="H289" s="2" t="s">
        <v>2869</v>
      </c>
      <c r="I289" s="2">
        <v>3</v>
      </c>
      <c r="L289" s="2">
        <v>3</v>
      </c>
      <c r="M289" s="2" t="s">
        <v>5739</v>
      </c>
      <c r="N289" s="2" t="s">
        <v>5740</v>
      </c>
      <c r="S289" s="2" t="s">
        <v>59</v>
      </c>
      <c r="T289" s="2" t="s">
        <v>2943</v>
      </c>
      <c r="U289" s="2" t="s">
        <v>55</v>
      </c>
      <c r="V289" s="2" t="s">
        <v>2962</v>
      </c>
      <c r="Y289" s="2" t="s">
        <v>837</v>
      </c>
      <c r="Z289" s="2" t="s">
        <v>3215</v>
      </c>
      <c r="AC289" s="2">
        <v>40</v>
      </c>
      <c r="AD289" s="2" t="s">
        <v>146</v>
      </c>
      <c r="AE289" s="2" t="s">
        <v>3828</v>
      </c>
    </row>
    <row r="290" spans="1:72" ht="13.5" customHeight="1">
      <c r="A290" s="5" t="str">
        <f t="shared" si="15"/>
        <v>1861_각현내_017</v>
      </c>
      <c r="B290" s="2">
        <v>1861</v>
      </c>
      <c r="C290" s="2" t="s">
        <v>5173</v>
      </c>
      <c r="D290" s="2" t="s">
        <v>5174</v>
      </c>
      <c r="E290" s="2">
        <v>289</v>
      </c>
      <c r="F290" s="2">
        <v>2</v>
      </c>
      <c r="G290" s="2" t="s">
        <v>705</v>
      </c>
      <c r="H290" s="2" t="s">
        <v>2869</v>
      </c>
      <c r="I290" s="2">
        <v>3</v>
      </c>
      <c r="L290" s="2">
        <v>3</v>
      </c>
      <c r="M290" s="2" t="s">
        <v>5739</v>
      </c>
      <c r="N290" s="2" t="s">
        <v>5740</v>
      </c>
      <c r="S290" s="2" t="s">
        <v>104</v>
      </c>
      <c r="T290" s="2" t="s">
        <v>2944</v>
      </c>
      <c r="W290" s="2" t="s">
        <v>135</v>
      </c>
      <c r="X290" s="2" t="s">
        <v>2990</v>
      </c>
      <c r="Y290" s="2" t="s">
        <v>48</v>
      </c>
      <c r="Z290" s="2" t="s">
        <v>3034</v>
      </c>
      <c r="AC290" s="2">
        <v>41</v>
      </c>
      <c r="AD290" s="2" t="s">
        <v>374</v>
      </c>
      <c r="AE290" s="2" t="s">
        <v>3848</v>
      </c>
      <c r="AJ290" s="2" t="s">
        <v>17</v>
      </c>
      <c r="AK290" s="2" t="s">
        <v>3864</v>
      </c>
      <c r="AL290" s="2" t="s">
        <v>625</v>
      </c>
      <c r="AM290" s="2" t="s">
        <v>3283</v>
      </c>
    </row>
    <row r="291" spans="1:72" ht="13.5" customHeight="1">
      <c r="A291" s="5" t="str">
        <f t="shared" si="15"/>
        <v>1861_각현내_017</v>
      </c>
      <c r="B291" s="2">
        <v>1861</v>
      </c>
      <c r="C291" s="2" t="s">
        <v>5173</v>
      </c>
      <c r="D291" s="2" t="s">
        <v>5174</v>
      </c>
      <c r="E291" s="2">
        <v>290</v>
      </c>
      <c r="F291" s="2">
        <v>2</v>
      </c>
      <c r="G291" s="2" t="s">
        <v>705</v>
      </c>
      <c r="H291" s="2" t="s">
        <v>2869</v>
      </c>
      <c r="I291" s="2">
        <v>3</v>
      </c>
      <c r="L291" s="2">
        <v>3</v>
      </c>
      <c r="M291" s="2" t="s">
        <v>5739</v>
      </c>
      <c r="N291" s="2" t="s">
        <v>5740</v>
      </c>
      <c r="T291" s="2" t="s">
        <v>5221</v>
      </c>
      <c r="U291" s="2" t="s">
        <v>63</v>
      </c>
      <c r="V291" s="2" t="s">
        <v>2960</v>
      </c>
      <c r="Y291" s="2" t="s">
        <v>838</v>
      </c>
      <c r="Z291" s="2" t="s">
        <v>3216</v>
      </c>
      <c r="AC291" s="2">
        <v>57</v>
      </c>
      <c r="AD291" s="2" t="s">
        <v>200</v>
      </c>
      <c r="AE291" s="2" t="s">
        <v>3832</v>
      </c>
    </row>
    <row r="292" spans="1:72" ht="13.5" customHeight="1">
      <c r="A292" s="5" t="str">
        <f t="shared" si="15"/>
        <v>1861_각현내_017</v>
      </c>
      <c r="B292" s="2">
        <v>1861</v>
      </c>
      <c r="C292" s="2" t="s">
        <v>5173</v>
      </c>
      <c r="D292" s="2" t="s">
        <v>5174</v>
      </c>
      <c r="E292" s="2">
        <v>291</v>
      </c>
      <c r="F292" s="2">
        <v>2</v>
      </c>
      <c r="G292" s="2" t="s">
        <v>705</v>
      </c>
      <c r="H292" s="2" t="s">
        <v>2869</v>
      </c>
      <c r="I292" s="2">
        <v>3</v>
      </c>
      <c r="L292" s="2">
        <v>3</v>
      </c>
      <c r="M292" s="2" t="s">
        <v>5739</v>
      </c>
      <c r="N292" s="2" t="s">
        <v>5740</v>
      </c>
      <c r="T292" s="2" t="s">
        <v>5221</v>
      </c>
      <c r="U292" s="2" t="s">
        <v>66</v>
      </c>
      <c r="V292" s="2" t="s">
        <v>2961</v>
      </c>
      <c r="Y292" s="2" t="s">
        <v>839</v>
      </c>
      <c r="Z292" s="2" t="s">
        <v>3217</v>
      </c>
      <c r="AC292" s="2">
        <v>53</v>
      </c>
      <c r="AD292" s="2" t="s">
        <v>103</v>
      </c>
      <c r="AE292" s="2" t="s">
        <v>3816</v>
      </c>
    </row>
    <row r="293" spans="1:72" ht="13.5" customHeight="1">
      <c r="A293" s="5" t="str">
        <f t="shared" si="15"/>
        <v>1861_각현내_017</v>
      </c>
      <c r="B293" s="2">
        <v>1861</v>
      </c>
      <c r="C293" s="2" t="s">
        <v>5173</v>
      </c>
      <c r="D293" s="2" t="s">
        <v>5174</v>
      </c>
      <c r="E293" s="2">
        <v>292</v>
      </c>
      <c r="F293" s="2">
        <v>2</v>
      </c>
      <c r="G293" s="2" t="s">
        <v>705</v>
      </c>
      <c r="H293" s="2" t="s">
        <v>2869</v>
      </c>
      <c r="I293" s="2">
        <v>3</v>
      </c>
      <c r="L293" s="2">
        <v>4</v>
      </c>
      <c r="M293" s="2" t="s">
        <v>5741</v>
      </c>
      <c r="N293" s="2" t="s">
        <v>5742</v>
      </c>
      <c r="O293" s="2" t="s">
        <v>6</v>
      </c>
      <c r="P293" s="2" t="s">
        <v>2927</v>
      </c>
      <c r="T293" s="2" t="s">
        <v>5220</v>
      </c>
      <c r="U293" s="2" t="s">
        <v>246</v>
      </c>
      <c r="V293" s="2" t="s">
        <v>2975</v>
      </c>
      <c r="W293" s="2" t="s">
        <v>215</v>
      </c>
      <c r="X293" s="2" t="s">
        <v>2995</v>
      </c>
      <c r="Y293" s="2" t="s">
        <v>840</v>
      </c>
      <c r="Z293" s="2" t="s">
        <v>3218</v>
      </c>
      <c r="AC293" s="2">
        <v>37</v>
      </c>
      <c r="AD293" s="2" t="s">
        <v>285</v>
      </c>
      <c r="AE293" s="2" t="s">
        <v>3840</v>
      </c>
      <c r="AJ293" s="2" t="s">
        <v>17</v>
      </c>
      <c r="AK293" s="2" t="s">
        <v>3864</v>
      </c>
      <c r="AL293" s="2" t="s">
        <v>152</v>
      </c>
      <c r="AM293" s="2" t="s">
        <v>3880</v>
      </c>
      <c r="AT293" s="2" t="s">
        <v>246</v>
      </c>
      <c r="AU293" s="2" t="s">
        <v>2975</v>
      </c>
      <c r="AV293" s="2" t="s">
        <v>2852</v>
      </c>
      <c r="AW293" s="2" t="s">
        <v>4024</v>
      </c>
      <c r="BG293" s="2" t="s">
        <v>246</v>
      </c>
      <c r="BH293" s="2" t="s">
        <v>2975</v>
      </c>
      <c r="BI293" s="2" t="s">
        <v>841</v>
      </c>
      <c r="BJ293" s="2" t="s">
        <v>4377</v>
      </c>
      <c r="BK293" s="2" t="s">
        <v>246</v>
      </c>
      <c r="BL293" s="2" t="s">
        <v>2975</v>
      </c>
      <c r="BM293" s="2" t="s">
        <v>842</v>
      </c>
      <c r="BN293" s="2" t="s">
        <v>4682</v>
      </c>
      <c r="BO293" s="2" t="s">
        <v>246</v>
      </c>
      <c r="BP293" s="2" t="s">
        <v>2975</v>
      </c>
      <c r="BQ293" s="2" t="s">
        <v>843</v>
      </c>
      <c r="BR293" s="2" t="s">
        <v>5323</v>
      </c>
      <c r="BS293" s="2" t="s">
        <v>147</v>
      </c>
      <c r="BT293" s="2" t="s">
        <v>3874</v>
      </c>
    </row>
    <row r="294" spans="1:72" ht="13.5" customHeight="1">
      <c r="A294" s="5" t="str">
        <f t="shared" si="15"/>
        <v>1861_각현내_017</v>
      </c>
      <c r="B294" s="2">
        <v>1861</v>
      </c>
      <c r="C294" s="2" t="s">
        <v>5173</v>
      </c>
      <c r="D294" s="2" t="s">
        <v>5174</v>
      </c>
      <c r="E294" s="2">
        <v>293</v>
      </c>
      <c r="F294" s="2">
        <v>2</v>
      </c>
      <c r="G294" s="2" t="s">
        <v>705</v>
      </c>
      <c r="H294" s="2" t="s">
        <v>2869</v>
      </c>
      <c r="I294" s="2">
        <v>3</v>
      </c>
      <c r="L294" s="2">
        <v>4</v>
      </c>
      <c r="M294" s="2" t="s">
        <v>5741</v>
      </c>
      <c r="N294" s="2" t="s">
        <v>5742</v>
      </c>
      <c r="S294" s="2" t="s">
        <v>51</v>
      </c>
      <c r="T294" s="2" t="s">
        <v>2942</v>
      </c>
      <c r="W294" s="2" t="s">
        <v>95</v>
      </c>
      <c r="X294" s="2" t="s">
        <v>5192</v>
      </c>
      <c r="Y294" s="2" t="s">
        <v>10</v>
      </c>
      <c r="Z294" s="2" t="s">
        <v>2986</v>
      </c>
      <c r="AC294" s="2">
        <v>37</v>
      </c>
      <c r="AD294" s="2" t="s">
        <v>285</v>
      </c>
      <c r="AE294" s="2" t="s">
        <v>3840</v>
      </c>
      <c r="AJ294" s="2" t="s">
        <v>17</v>
      </c>
      <c r="AK294" s="2" t="s">
        <v>3864</v>
      </c>
      <c r="AL294" s="2" t="s">
        <v>94</v>
      </c>
      <c r="AM294" s="2" t="s">
        <v>5274</v>
      </c>
    </row>
    <row r="295" spans="1:72" ht="13.5" customHeight="1">
      <c r="A295" s="5" t="str">
        <f t="shared" si="15"/>
        <v>1861_각현내_017</v>
      </c>
      <c r="B295" s="2">
        <v>1861</v>
      </c>
      <c r="C295" s="2" t="s">
        <v>5173</v>
      </c>
      <c r="D295" s="2" t="s">
        <v>5174</v>
      </c>
      <c r="E295" s="2">
        <v>294</v>
      </c>
      <c r="F295" s="2">
        <v>2</v>
      </c>
      <c r="G295" s="2" t="s">
        <v>705</v>
      </c>
      <c r="H295" s="2" t="s">
        <v>2869</v>
      </c>
      <c r="I295" s="2">
        <v>3</v>
      </c>
      <c r="L295" s="2">
        <v>4</v>
      </c>
      <c r="M295" s="2" t="s">
        <v>5741</v>
      </c>
      <c r="N295" s="2" t="s">
        <v>5742</v>
      </c>
      <c r="S295" s="2" t="s">
        <v>207</v>
      </c>
      <c r="T295" s="2" t="s">
        <v>2949</v>
      </c>
      <c r="AC295" s="2">
        <v>16</v>
      </c>
      <c r="AD295" s="2" t="s">
        <v>809</v>
      </c>
      <c r="AE295" s="2" t="s">
        <v>3858</v>
      </c>
    </row>
    <row r="296" spans="1:72" ht="13.5" customHeight="1">
      <c r="A296" s="5" t="str">
        <f t="shared" si="15"/>
        <v>1861_각현내_017</v>
      </c>
      <c r="B296" s="2">
        <v>1861</v>
      </c>
      <c r="C296" s="2" t="s">
        <v>5173</v>
      </c>
      <c r="D296" s="2" t="s">
        <v>5174</v>
      </c>
      <c r="E296" s="2">
        <v>295</v>
      </c>
      <c r="F296" s="2">
        <v>2</v>
      </c>
      <c r="G296" s="2" t="s">
        <v>705</v>
      </c>
      <c r="H296" s="2" t="s">
        <v>2869</v>
      </c>
      <c r="I296" s="2">
        <v>3</v>
      </c>
      <c r="L296" s="2">
        <v>5</v>
      </c>
      <c r="M296" s="2" t="s">
        <v>5743</v>
      </c>
      <c r="N296" s="2" t="s">
        <v>5744</v>
      </c>
      <c r="T296" s="2" t="s">
        <v>5220</v>
      </c>
      <c r="U296" s="2" t="s">
        <v>55</v>
      </c>
      <c r="V296" s="2" t="s">
        <v>2962</v>
      </c>
      <c r="W296" s="2" t="s">
        <v>47</v>
      </c>
      <c r="X296" s="2" t="s">
        <v>5196</v>
      </c>
      <c r="Y296" s="2" t="s">
        <v>844</v>
      </c>
      <c r="Z296" s="2" t="s">
        <v>5261</v>
      </c>
      <c r="AC296" s="2">
        <v>44</v>
      </c>
      <c r="AD296" s="2" t="s">
        <v>65</v>
      </c>
      <c r="AE296" s="2" t="s">
        <v>3807</v>
      </c>
      <c r="AJ296" s="2" t="s">
        <v>17</v>
      </c>
      <c r="AK296" s="2" t="s">
        <v>3864</v>
      </c>
      <c r="AL296" s="2" t="s">
        <v>415</v>
      </c>
      <c r="AM296" s="2" t="s">
        <v>3898</v>
      </c>
      <c r="AT296" s="2" t="s">
        <v>40</v>
      </c>
      <c r="AU296" s="2" t="s">
        <v>3927</v>
      </c>
      <c r="AV296" s="2" t="s">
        <v>845</v>
      </c>
      <c r="AW296" s="2" t="s">
        <v>4025</v>
      </c>
      <c r="BG296" s="2" t="s">
        <v>40</v>
      </c>
      <c r="BH296" s="2" t="s">
        <v>3927</v>
      </c>
      <c r="BI296" s="2" t="s">
        <v>571</v>
      </c>
      <c r="BJ296" s="2" t="s">
        <v>3161</v>
      </c>
      <c r="BK296" s="2" t="s">
        <v>40</v>
      </c>
      <c r="BL296" s="2" t="s">
        <v>3927</v>
      </c>
      <c r="BM296" s="2" t="s">
        <v>846</v>
      </c>
      <c r="BN296" s="2" t="s">
        <v>4683</v>
      </c>
      <c r="BO296" s="2" t="s">
        <v>40</v>
      </c>
      <c r="BP296" s="2" t="s">
        <v>3927</v>
      </c>
      <c r="BQ296" s="2" t="s">
        <v>847</v>
      </c>
      <c r="BR296" s="2" t="s">
        <v>4937</v>
      </c>
      <c r="BS296" s="2" t="s">
        <v>848</v>
      </c>
      <c r="BT296" s="2" t="s">
        <v>5148</v>
      </c>
    </row>
    <row r="297" spans="1:72" ht="13.5" customHeight="1">
      <c r="A297" s="5" t="str">
        <f t="shared" si="15"/>
        <v>1861_각현내_017</v>
      </c>
      <c r="B297" s="2">
        <v>1861</v>
      </c>
      <c r="C297" s="2" t="s">
        <v>5173</v>
      </c>
      <c r="D297" s="2" t="s">
        <v>5174</v>
      </c>
      <c r="E297" s="2">
        <v>296</v>
      </c>
      <c r="F297" s="2">
        <v>2</v>
      </c>
      <c r="G297" s="2" t="s">
        <v>705</v>
      </c>
      <c r="H297" s="2" t="s">
        <v>2869</v>
      </c>
      <c r="I297" s="2">
        <v>3</v>
      </c>
      <c r="L297" s="2">
        <v>5</v>
      </c>
      <c r="M297" s="2" t="s">
        <v>5743</v>
      </c>
      <c r="N297" s="2" t="s">
        <v>5744</v>
      </c>
      <c r="S297" s="2" t="s">
        <v>51</v>
      </c>
      <c r="T297" s="2" t="s">
        <v>2942</v>
      </c>
      <c r="W297" s="2" t="s">
        <v>47</v>
      </c>
      <c r="X297" s="2" t="s">
        <v>5196</v>
      </c>
      <c r="Y297" s="2" t="s">
        <v>48</v>
      </c>
      <c r="Z297" s="2" t="s">
        <v>3034</v>
      </c>
      <c r="AC297" s="2">
        <v>56</v>
      </c>
      <c r="AD297" s="2" t="s">
        <v>49</v>
      </c>
      <c r="AE297" s="2" t="s">
        <v>3804</v>
      </c>
      <c r="AJ297" s="2" t="s">
        <v>17</v>
      </c>
      <c r="AK297" s="2" t="s">
        <v>3864</v>
      </c>
      <c r="AL297" s="2" t="s">
        <v>152</v>
      </c>
      <c r="AM297" s="2" t="s">
        <v>3880</v>
      </c>
      <c r="AT297" s="2" t="s">
        <v>40</v>
      </c>
      <c r="AU297" s="2" t="s">
        <v>3927</v>
      </c>
      <c r="AV297" s="2" t="s">
        <v>849</v>
      </c>
      <c r="AW297" s="2" t="s">
        <v>4026</v>
      </c>
      <c r="BG297" s="2" t="s">
        <v>40</v>
      </c>
      <c r="BH297" s="2" t="s">
        <v>3927</v>
      </c>
      <c r="BI297" s="2" t="s">
        <v>850</v>
      </c>
      <c r="BJ297" s="2" t="s">
        <v>4378</v>
      </c>
      <c r="BK297" s="2" t="s">
        <v>40</v>
      </c>
      <c r="BL297" s="2" t="s">
        <v>3927</v>
      </c>
      <c r="BM297" s="2" t="s">
        <v>851</v>
      </c>
      <c r="BN297" s="2" t="s">
        <v>3563</v>
      </c>
      <c r="BO297" s="2" t="s">
        <v>40</v>
      </c>
      <c r="BP297" s="2" t="s">
        <v>3927</v>
      </c>
      <c r="BQ297" s="2" t="s">
        <v>852</v>
      </c>
      <c r="BR297" s="2" t="s">
        <v>5440</v>
      </c>
      <c r="BS297" s="2" t="s">
        <v>94</v>
      </c>
      <c r="BT297" s="2" t="s">
        <v>5274</v>
      </c>
    </row>
    <row r="298" spans="1:72" ht="13.5" customHeight="1">
      <c r="A298" s="5" t="str">
        <f t="shared" si="15"/>
        <v>1861_각현내_017</v>
      </c>
      <c r="B298" s="2">
        <v>1861</v>
      </c>
      <c r="C298" s="2" t="s">
        <v>5173</v>
      </c>
      <c r="D298" s="2" t="s">
        <v>5174</v>
      </c>
      <c r="E298" s="2">
        <v>297</v>
      </c>
      <c r="F298" s="2">
        <v>2</v>
      </c>
      <c r="G298" s="2" t="s">
        <v>705</v>
      </c>
      <c r="H298" s="2" t="s">
        <v>2869</v>
      </c>
      <c r="I298" s="2">
        <v>3</v>
      </c>
      <c r="L298" s="2">
        <v>5</v>
      </c>
      <c r="M298" s="2" t="s">
        <v>5743</v>
      </c>
      <c r="N298" s="2" t="s">
        <v>5744</v>
      </c>
      <c r="T298" s="2" t="s">
        <v>5221</v>
      </c>
      <c r="U298" s="2" t="s">
        <v>66</v>
      </c>
      <c r="V298" s="2" t="s">
        <v>2961</v>
      </c>
      <c r="Y298" s="2" t="s">
        <v>853</v>
      </c>
      <c r="Z298" s="2" t="s">
        <v>3219</v>
      </c>
      <c r="AC298" s="2">
        <v>31</v>
      </c>
      <c r="AD298" s="2" t="s">
        <v>129</v>
      </c>
      <c r="AE298" s="2" t="s">
        <v>3826</v>
      </c>
    </row>
    <row r="299" spans="1:72" ht="13.5" customHeight="1">
      <c r="A299" s="5" t="str">
        <f t="shared" si="15"/>
        <v>1861_각현내_017</v>
      </c>
      <c r="B299" s="2">
        <v>1861</v>
      </c>
      <c r="C299" s="2" t="s">
        <v>5173</v>
      </c>
      <c r="D299" s="2" t="s">
        <v>5174</v>
      </c>
      <c r="E299" s="2">
        <v>298</v>
      </c>
      <c r="F299" s="2">
        <v>2</v>
      </c>
      <c r="G299" s="2" t="s">
        <v>705</v>
      </c>
      <c r="H299" s="2" t="s">
        <v>2869</v>
      </c>
      <c r="I299" s="2">
        <v>4</v>
      </c>
      <c r="J299" s="2" t="s">
        <v>854</v>
      </c>
      <c r="K299" s="2" t="s">
        <v>2891</v>
      </c>
      <c r="L299" s="2">
        <v>1</v>
      </c>
      <c r="M299" s="2" t="s">
        <v>854</v>
      </c>
      <c r="N299" s="2" t="s">
        <v>2891</v>
      </c>
      <c r="T299" s="2" t="s">
        <v>5220</v>
      </c>
      <c r="U299" s="2" t="s">
        <v>137</v>
      </c>
      <c r="V299" s="2" t="s">
        <v>2972</v>
      </c>
      <c r="W299" s="2" t="s">
        <v>855</v>
      </c>
      <c r="X299" s="2" t="s">
        <v>3012</v>
      </c>
      <c r="Y299" s="2" t="s">
        <v>856</v>
      </c>
      <c r="Z299" s="2" t="s">
        <v>3220</v>
      </c>
      <c r="AC299" s="2">
        <v>41</v>
      </c>
      <c r="AD299" s="2" t="s">
        <v>146</v>
      </c>
      <c r="AE299" s="2" t="s">
        <v>3828</v>
      </c>
      <c r="AJ299" s="2" t="s">
        <v>17</v>
      </c>
      <c r="AK299" s="2" t="s">
        <v>3864</v>
      </c>
      <c r="AL299" s="2" t="s">
        <v>857</v>
      </c>
      <c r="AM299" s="2" t="s">
        <v>5277</v>
      </c>
      <c r="AT299" s="2" t="s">
        <v>137</v>
      </c>
      <c r="AU299" s="2" t="s">
        <v>2972</v>
      </c>
      <c r="AV299" s="2" t="s">
        <v>5318</v>
      </c>
      <c r="AW299" s="2" t="s">
        <v>5317</v>
      </c>
      <c r="BG299" s="2" t="s">
        <v>858</v>
      </c>
      <c r="BH299" s="2" t="s">
        <v>5343</v>
      </c>
      <c r="BI299" s="2" t="s">
        <v>859</v>
      </c>
      <c r="BJ299" s="2" t="s">
        <v>4379</v>
      </c>
      <c r="BK299" s="2" t="s">
        <v>137</v>
      </c>
      <c r="BL299" s="2" t="s">
        <v>2972</v>
      </c>
      <c r="BM299" s="2" t="s">
        <v>6162</v>
      </c>
      <c r="BN299" s="2" t="s">
        <v>4684</v>
      </c>
      <c r="BO299" s="2" t="s">
        <v>137</v>
      </c>
      <c r="BP299" s="2" t="s">
        <v>2972</v>
      </c>
      <c r="BQ299" s="2" t="s">
        <v>860</v>
      </c>
      <c r="BR299" s="2" t="s">
        <v>5574</v>
      </c>
      <c r="BS299" s="2" t="s">
        <v>415</v>
      </c>
      <c r="BT299" s="2" t="s">
        <v>3898</v>
      </c>
    </row>
    <row r="300" spans="1:72" ht="13.5" customHeight="1">
      <c r="A300" s="5" t="str">
        <f t="shared" si="15"/>
        <v>1861_각현내_017</v>
      </c>
      <c r="B300" s="2">
        <v>1861</v>
      </c>
      <c r="C300" s="2" t="s">
        <v>5173</v>
      </c>
      <c r="D300" s="2" t="s">
        <v>5174</v>
      </c>
      <c r="E300" s="2">
        <v>299</v>
      </c>
      <c r="F300" s="2">
        <v>2</v>
      </c>
      <c r="G300" s="2" t="s">
        <v>705</v>
      </c>
      <c r="H300" s="2" t="s">
        <v>2869</v>
      </c>
      <c r="I300" s="2">
        <v>4</v>
      </c>
      <c r="L300" s="2">
        <v>1</v>
      </c>
      <c r="M300" s="2" t="s">
        <v>854</v>
      </c>
      <c r="N300" s="2" t="s">
        <v>2891</v>
      </c>
      <c r="S300" s="2" t="s">
        <v>51</v>
      </c>
      <c r="T300" s="2" t="s">
        <v>2942</v>
      </c>
      <c r="W300" s="2" t="s">
        <v>47</v>
      </c>
      <c r="X300" s="2" t="s">
        <v>5196</v>
      </c>
      <c r="Y300" s="2" t="s">
        <v>10</v>
      </c>
      <c r="Z300" s="2" t="s">
        <v>2986</v>
      </c>
      <c r="AC300" s="2">
        <v>41</v>
      </c>
      <c r="AD300" s="2" t="s">
        <v>374</v>
      </c>
      <c r="AE300" s="2" t="s">
        <v>3848</v>
      </c>
      <c r="AJ300" s="2" t="s">
        <v>17</v>
      </c>
      <c r="AK300" s="2" t="s">
        <v>3864</v>
      </c>
      <c r="AL300" s="2" t="s">
        <v>152</v>
      </c>
      <c r="AM300" s="2" t="s">
        <v>3880</v>
      </c>
      <c r="AT300" s="2" t="s">
        <v>137</v>
      </c>
      <c r="AU300" s="2" t="s">
        <v>2972</v>
      </c>
      <c r="AV300" s="2" t="s">
        <v>861</v>
      </c>
      <c r="AW300" s="2" t="s">
        <v>4027</v>
      </c>
      <c r="BG300" s="2" t="s">
        <v>137</v>
      </c>
      <c r="BH300" s="2" t="s">
        <v>2972</v>
      </c>
      <c r="BI300" s="2" t="s">
        <v>862</v>
      </c>
      <c r="BJ300" s="2" t="s">
        <v>4380</v>
      </c>
      <c r="BK300" s="2" t="s">
        <v>137</v>
      </c>
      <c r="BL300" s="2" t="s">
        <v>2972</v>
      </c>
      <c r="BM300" s="2" t="s">
        <v>863</v>
      </c>
      <c r="BN300" s="2" t="s">
        <v>4685</v>
      </c>
      <c r="BO300" s="2" t="s">
        <v>137</v>
      </c>
      <c r="BP300" s="2" t="s">
        <v>2972</v>
      </c>
      <c r="BQ300" s="2" t="s">
        <v>864</v>
      </c>
      <c r="BR300" s="2" t="s">
        <v>5430</v>
      </c>
      <c r="BS300" s="2" t="s">
        <v>94</v>
      </c>
      <c r="BT300" s="2" t="s">
        <v>5274</v>
      </c>
    </row>
    <row r="301" spans="1:72" ht="13.5" customHeight="1">
      <c r="A301" s="5" t="str">
        <f t="shared" si="15"/>
        <v>1861_각현내_017</v>
      </c>
      <c r="B301" s="2">
        <v>1861</v>
      </c>
      <c r="C301" s="2" t="s">
        <v>5173</v>
      </c>
      <c r="D301" s="2" t="s">
        <v>5174</v>
      </c>
      <c r="E301" s="2">
        <v>300</v>
      </c>
      <c r="F301" s="2">
        <v>2</v>
      </c>
      <c r="G301" s="2" t="s">
        <v>705</v>
      </c>
      <c r="H301" s="2" t="s">
        <v>2869</v>
      </c>
      <c r="I301" s="2">
        <v>4</v>
      </c>
      <c r="L301" s="2">
        <v>2</v>
      </c>
      <c r="M301" s="2" t="s">
        <v>5745</v>
      </c>
      <c r="N301" s="2" t="s">
        <v>5746</v>
      </c>
      <c r="O301" s="2" t="s">
        <v>6</v>
      </c>
      <c r="P301" s="2" t="s">
        <v>2927</v>
      </c>
      <c r="T301" s="2" t="s">
        <v>5220</v>
      </c>
      <c r="U301" s="2" t="s">
        <v>55</v>
      </c>
      <c r="V301" s="2" t="s">
        <v>2962</v>
      </c>
      <c r="W301" s="2" t="s">
        <v>95</v>
      </c>
      <c r="X301" s="2" t="s">
        <v>5192</v>
      </c>
      <c r="Y301" s="2" t="s">
        <v>865</v>
      </c>
      <c r="Z301" s="2" t="s">
        <v>3221</v>
      </c>
      <c r="AC301" s="2">
        <v>56</v>
      </c>
      <c r="AD301" s="2" t="s">
        <v>49</v>
      </c>
      <c r="AE301" s="2" t="s">
        <v>3804</v>
      </c>
      <c r="AJ301" s="2" t="s">
        <v>17</v>
      </c>
      <c r="AK301" s="2" t="s">
        <v>3864</v>
      </c>
      <c r="AL301" s="2" t="s">
        <v>152</v>
      </c>
      <c r="AM301" s="2" t="s">
        <v>3880</v>
      </c>
      <c r="AT301" s="2" t="s">
        <v>40</v>
      </c>
      <c r="AU301" s="2" t="s">
        <v>3927</v>
      </c>
      <c r="AV301" s="2" t="s">
        <v>866</v>
      </c>
      <c r="AW301" s="2" t="s">
        <v>4028</v>
      </c>
      <c r="BG301" s="2" t="s">
        <v>40</v>
      </c>
      <c r="BH301" s="2" t="s">
        <v>3927</v>
      </c>
      <c r="BI301" s="2" t="s">
        <v>867</v>
      </c>
      <c r="BJ301" s="2" t="s">
        <v>4381</v>
      </c>
      <c r="BK301" s="2" t="s">
        <v>40</v>
      </c>
      <c r="BL301" s="2" t="s">
        <v>3927</v>
      </c>
      <c r="BM301" s="2" t="s">
        <v>868</v>
      </c>
      <c r="BN301" s="2" t="s">
        <v>4686</v>
      </c>
      <c r="BO301" s="2" t="s">
        <v>40</v>
      </c>
      <c r="BP301" s="2" t="s">
        <v>3927</v>
      </c>
      <c r="BQ301" s="2" t="s">
        <v>869</v>
      </c>
      <c r="BR301" s="2" t="s">
        <v>4938</v>
      </c>
      <c r="BS301" s="2" t="s">
        <v>39</v>
      </c>
      <c r="BT301" s="2" t="s">
        <v>3867</v>
      </c>
    </row>
    <row r="302" spans="1:72" ht="13.5" customHeight="1">
      <c r="A302" s="5" t="str">
        <f t="shared" si="15"/>
        <v>1861_각현내_017</v>
      </c>
      <c r="B302" s="2">
        <v>1861</v>
      </c>
      <c r="C302" s="2" t="s">
        <v>5173</v>
      </c>
      <c r="D302" s="2" t="s">
        <v>5174</v>
      </c>
      <c r="E302" s="2">
        <v>301</v>
      </c>
      <c r="F302" s="2">
        <v>2</v>
      </c>
      <c r="G302" s="2" t="s">
        <v>705</v>
      </c>
      <c r="H302" s="2" t="s">
        <v>2869</v>
      </c>
      <c r="I302" s="2">
        <v>4</v>
      </c>
      <c r="L302" s="2">
        <v>2</v>
      </c>
      <c r="M302" s="2" t="s">
        <v>5745</v>
      </c>
      <c r="N302" s="2" t="s">
        <v>5746</v>
      </c>
      <c r="S302" s="2" t="s">
        <v>51</v>
      </c>
      <c r="T302" s="2" t="s">
        <v>2942</v>
      </c>
      <c r="W302" s="2" t="s">
        <v>284</v>
      </c>
      <c r="X302" s="2" t="s">
        <v>3000</v>
      </c>
      <c r="Y302" s="2" t="s">
        <v>48</v>
      </c>
      <c r="Z302" s="2" t="s">
        <v>3034</v>
      </c>
      <c r="AC302" s="2">
        <v>56</v>
      </c>
      <c r="AD302" s="2" t="s">
        <v>49</v>
      </c>
      <c r="AE302" s="2" t="s">
        <v>3804</v>
      </c>
      <c r="AJ302" s="2" t="s">
        <v>17</v>
      </c>
      <c r="AK302" s="2" t="s">
        <v>3864</v>
      </c>
      <c r="AL302" s="2" t="s">
        <v>142</v>
      </c>
      <c r="AM302" s="2" t="s">
        <v>3884</v>
      </c>
      <c r="AT302" s="2" t="s">
        <v>40</v>
      </c>
      <c r="AU302" s="2" t="s">
        <v>3927</v>
      </c>
      <c r="AV302" s="2" t="s">
        <v>870</v>
      </c>
      <c r="AW302" s="2" t="s">
        <v>3506</v>
      </c>
      <c r="BG302" s="2" t="s">
        <v>40</v>
      </c>
      <c r="BH302" s="2" t="s">
        <v>3927</v>
      </c>
      <c r="BI302" s="2" t="s">
        <v>871</v>
      </c>
      <c r="BJ302" s="2" t="s">
        <v>5359</v>
      </c>
      <c r="BK302" s="2" t="s">
        <v>40</v>
      </c>
      <c r="BL302" s="2" t="s">
        <v>3927</v>
      </c>
      <c r="BM302" s="2" t="s">
        <v>872</v>
      </c>
      <c r="BN302" s="2" t="s">
        <v>4687</v>
      </c>
      <c r="BO302" s="2" t="s">
        <v>40</v>
      </c>
      <c r="BP302" s="2" t="s">
        <v>3927</v>
      </c>
      <c r="BQ302" s="2" t="s">
        <v>873</v>
      </c>
      <c r="BR302" s="2" t="s">
        <v>5500</v>
      </c>
      <c r="BS302" s="2" t="s">
        <v>874</v>
      </c>
      <c r="BT302" s="2" t="s">
        <v>3900</v>
      </c>
    </row>
    <row r="303" spans="1:72" ht="13.5" customHeight="1">
      <c r="A303" s="5" t="str">
        <f t="shared" ref="A303:A319" si="16">HYPERLINK("http://kyu.snu.ac.kr/sdhj/index.jsp?type=hj/GK14785_00_IH_0001_018.jpg","1861_각현내_018")</f>
        <v>1861_각현내_018</v>
      </c>
      <c r="B303" s="2">
        <v>1861</v>
      </c>
      <c r="C303" s="2" t="s">
        <v>5173</v>
      </c>
      <c r="D303" s="2" t="s">
        <v>5174</v>
      </c>
      <c r="E303" s="2">
        <v>302</v>
      </c>
      <c r="F303" s="2">
        <v>2</v>
      </c>
      <c r="G303" s="2" t="s">
        <v>705</v>
      </c>
      <c r="H303" s="2" t="s">
        <v>2869</v>
      </c>
      <c r="I303" s="2">
        <v>4</v>
      </c>
      <c r="L303" s="2">
        <v>2</v>
      </c>
      <c r="M303" s="2" t="s">
        <v>5745</v>
      </c>
      <c r="N303" s="2" t="s">
        <v>5746</v>
      </c>
      <c r="T303" s="2" t="s">
        <v>5221</v>
      </c>
      <c r="U303" s="2" t="s">
        <v>66</v>
      </c>
      <c r="V303" s="2" t="s">
        <v>2961</v>
      </c>
      <c r="Y303" s="2" t="s">
        <v>875</v>
      </c>
      <c r="Z303" s="2" t="s">
        <v>5250</v>
      </c>
      <c r="AC303" s="2">
        <v>57</v>
      </c>
      <c r="AD303" s="2" t="s">
        <v>200</v>
      </c>
      <c r="AE303" s="2" t="s">
        <v>3832</v>
      </c>
    </row>
    <row r="304" spans="1:72" ht="13.5" customHeight="1">
      <c r="A304" s="5" t="str">
        <f t="shared" si="16"/>
        <v>1861_각현내_018</v>
      </c>
      <c r="B304" s="2">
        <v>1861</v>
      </c>
      <c r="C304" s="2" t="s">
        <v>5173</v>
      </c>
      <c r="D304" s="2" t="s">
        <v>5174</v>
      </c>
      <c r="E304" s="2">
        <v>303</v>
      </c>
      <c r="F304" s="2">
        <v>2</v>
      </c>
      <c r="G304" s="2" t="s">
        <v>705</v>
      </c>
      <c r="H304" s="2" t="s">
        <v>2869</v>
      </c>
      <c r="I304" s="2">
        <v>4</v>
      </c>
      <c r="L304" s="2">
        <v>3</v>
      </c>
      <c r="M304" s="2" t="s">
        <v>5747</v>
      </c>
      <c r="N304" s="2" t="s">
        <v>5748</v>
      </c>
      <c r="T304" s="2" t="s">
        <v>5220</v>
      </c>
      <c r="U304" s="2" t="s">
        <v>55</v>
      </c>
      <c r="V304" s="2" t="s">
        <v>2962</v>
      </c>
      <c r="W304" s="2" t="s">
        <v>47</v>
      </c>
      <c r="X304" s="2" t="s">
        <v>5196</v>
      </c>
      <c r="Y304" s="2" t="s">
        <v>876</v>
      </c>
      <c r="Z304" s="2" t="s">
        <v>3222</v>
      </c>
      <c r="AC304" s="2">
        <v>80</v>
      </c>
      <c r="AD304" s="2" t="s">
        <v>125</v>
      </c>
      <c r="AE304" s="2" t="s">
        <v>3825</v>
      </c>
      <c r="AJ304" s="2" t="s">
        <v>17</v>
      </c>
      <c r="AK304" s="2" t="s">
        <v>3864</v>
      </c>
      <c r="AL304" s="2" t="s">
        <v>152</v>
      </c>
      <c r="AM304" s="2" t="s">
        <v>3880</v>
      </c>
      <c r="AT304" s="2" t="s">
        <v>877</v>
      </c>
      <c r="AU304" s="2" t="s">
        <v>3933</v>
      </c>
      <c r="AV304" s="2" t="s">
        <v>727</v>
      </c>
      <c r="AW304" s="2" t="s">
        <v>4029</v>
      </c>
      <c r="BG304" s="2" t="s">
        <v>40</v>
      </c>
      <c r="BH304" s="2" t="s">
        <v>3927</v>
      </c>
      <c r="BI304" s="2" t="s">
        <v>696</v>
      </c>
      <c r="BJ304" s="2" t="s">
        <v>4382</v>
      </c>
      <c r="BK304" s="2" t="s">
        <v>40</v>
      </c>
      <c r="BL304" s="2" t="s">
        <v>3927</v>
      </c>
      <c r="BM304" s="2" t="s">
        <v>737</v>
      </c>
      <c r="BN304" s="2" t="s">
        <v>3365</v>
      </c>
      <c r="BO304" s="2" t="s">
        <v>40</v>
      </c>
      <c r="BP304" s="2" t="s">
        <v>3927</v>
      </c>
      <c r="BQ304" s="2" t="s">
        <v>878</v>
      </c>
      <c r="BR304" s="2" t="s">
        <v>5469</v>
      </c>
      <c r="BS304" s="2" t="s">
        <v>96</v>
      </c>
      <c r="BT304" s="2" t="s">
        <v>3871</v>
      </c>
    </row>
    <row r="305" spans="1:72" ht="13.5" customHeight="1">
      <c r="A305" s="5" t="str">
        <f t="shared" si="16"/>
        <v>1861_각현내_018</v>
      </c>
      <c r="B305" s="2">
        <v>1861</v>
      </c>
      <c r="C305" s="2" t="s">
        <v>5173</v>
      </c>
      <c r="D305" s="2" t="s">
        <v>5174</v>
      </c>
      <c r="E305" s="2">
        <v>304</v>
      </c>
      <c r="F305" s="2">
        <v>2</v>
      </c>
      <c r="G305" s="2" t="s">
        <v>705</v>
      </c>
      <c r="H305" s="2" t="s">
        <v>2869</v>
      </c>
      <c r="I305" s="2">
        <v>4</v>
      </c>
      <c r="L305" s="2">
        <v>3</v>
      </c>
      <c r="M305" s="2" t="s">
        <v>5747</v>
      </c>
      <c r="N305" s="2" t="s">
        <v>5748</v>
      </c>
      <c r="S305" s="2" t="s">
        <v>51</v>
      </c>
      <c r="T305" s="2" t="s">
        <v>2942</v>
      </c>
      <c r="W305" s="2" t="s">
        <v>87</v>
      </c>
      <c r="X305" s="2" t="s">
        <v>2988</v>
      </c>
      <c r="Y305" s="2" t="s">
        <v>48</v>
      </c>
      <c r="Z305" s="2" t="s">
        <v>3034</v>
      </c>
      <c r="AC305" s="2">
        <v>79</v>
      </c>
      <c r="AD305" s="2" t="s">
        <v>278</v>
      </c>
      <c r="AE305" s="2" t="s">
        <v>3839</v>
      </c>
      <c r="AJ305" s="2" t="s">
        <v>17</v>
      </c>
      <c r="AK305" s="2" t="s">
        <v>3864</v>
      </c>
      <c r="AL305" s="2" t="s">
        <v>89</v>
      </c>
      <c r="AM305" s="2" t="s">
        <v>3870</v>
      </c>
      <c r="AT305" s="2" t="s">
        <v>40</v>
      </c>
      <c r="AU305" s="2" t="s">
        <v>3927</v>
      </c>
      <c r="AV305" s="2" t="s">
        <v>879</v>
      </c>
      <c r="AW305" s="2" t="s">
        <v>4030</v>
      </c>
      <c r="BG305" s="2" t="s">
        <v>40</v>
      </c>
      <c r="BH305" s="2" t="s">
        <v>3927</v>
      </c>
      <c r="BI305" s="2" t="s">
        <v>880</v>
      </c>
      <c r="BJ305" s="2" t="s">
        <v>4383</v>
      </c>
      <c r="BK305" s="2" t="s">
        <v>40</v>
      </c>
      <c r="BL305" s="2" t="s">
        <v>3927</v>
      </c>
      <c r="BM305" s="2" t="s">
        <v>881</v>
      </c>
      <c r="BN305" s="2" t="s">
        <v>4688</v>
      </c>
      <c r="BO305" s="2" t="s">
        <v>40</v>
      </c>
      <c r="BP305" s="2" t="s">
        <v>3927</v>
      </c>
      <c r="BQ305" s="2" t="s">
        <v>882</v>
      </c>
      <c r="BR305" s="2" t="s">
        <v>4939</v>
      </c>
      <c r="BS305" s="2" t="s">
        <v>214</v>
      </c>
      <c r="BT305" s="2" t="s">
        <v>3896</v>
      </c>
    </row>
    <row r="306" spans="1:72" ht="13.5" customHeight="1">
      <c r="A306" s="5" t="str">
        <f t="shared" si="16"/>
        <v>1861_각현내_018</v>
      </c>
      <c r="B306" s="2">
        <v>1861</v>
      </c>
      <c r="C306" s="2" t="s">
        <v>5173</v>
      </c>
      <c r="D306" s="2" t="s">
        <v>5174</v>
      </c>
      <c r="E306" s="2">
        <v>305</v>
      </c>
      <c r="F306" s="2">
        <v>2</v>
      </c>
      <c r="G306" s="2" t="s">
        <v>705</v>
      </c>
      <c r="H306" s="2" t="s">
        <v>2869</v>
      </c>
      <c r="I306" s="2">
        <v>4</v>
      </c>
      <c r="L306" s="2">
        <v>3</v>
      </c>
      <c r="M306" s="2" t="s">
        <v>5747</v>
      </c>
      <c r="N306" s="2" t="s">
        <v>5748</v>
      </c>
      <c r="S306" s="2" t="s">
        <v>109</v>
      </c>
      <c r="T306" s="2" t="s">
        <v>2945</v>
      </c>
      <c r="U306" s="2" t="s">
        <v>55</v>
      </c>
      <c r="V306" s="2" t="s">
        <v>2962</v>
      </c>
      <c r="Y306" s="2" t="s">
        <v>883</v>
      </c>
      <c r="Z306" s="2" t="s">
        <v>3223</v>
      </c>
      <c r="AC306" s="2">
        <v>58</v>
      </c>
      <c r="AD306" s="2" t="s">
        <v>298</v>
      </c>
      <c r="AE306" s="2" t="s">
        <v>3841</v>
      </c>
    </row>
    <row r="307" spans="1:72" ht="13.5" customHeight="1">
      <c r="A307" s="5" t="str">
        <f t="shared" si="16"/>
        <v>1861_각현내_018</v>
      </c>
      <c r="B307" s="2">
        <v>1861</v>
      </c>
      <c r="C307" s="2" t="s">
        <v>5173</v>
      </c>
      <c r="D307" s="2" t="s">
        <v>5174</v>
      </c>
      <c r="E307" s="2">
        <v>306</v>
      </c>
      <c r="F307" s="2">
        <v>2</v>
      </c>
      <c r="G307" s="2" t="s">
        <v>705</v>
      </c>
      <c r="H307" s="2" t="s">
        <v>2869</v>
      </c>
      <c r="I307" s="2">
        <v>4</v>
      </c>
      <c r="L307" s="2">
        <v>3</v>
      </c>
      <c r="M307" s="2" t="s">
        <v>5747</v>
      </c>
      <c r="N307" s="2" t="s">
        <v>5748</v>
      </c>
      <c r="S307" s="2" t="s">
        <v>111</v>
      </c>
      <c r="T307" s="2" t="s">
        <v>2946</v>
      </c>
      <c r="W307" s="2" t="s">
        <v>144</v>
      </c>
      <c r="X307" s="2" t="s">
        <v>5222</v>
      </c>
      <c r="Y307" s="2" t="s">
        <v>48</v>
      </c>
      <c r="Z307" s="2" t="s">
        <v>3034</v>
      </c>
      <c r="AC307" s="2">
        <v>58</v>
      </c>
      <c r="AD307" s="2" t="s">
        <v>298</v>
      </c>
      <c r="AE307" s="2" t="s">
        <v>3841</v>
      </c>
    </row>
    <row r="308" spans="1:72" ht="13.5" customHeight="1">
      <c r="A308" s="5" t="str">
        <f t="shared" si="16"/>
        <v>1861_각현내_018</v>
      </c>
      <c r="B308" s="2">
        <v>1861</v>
      </c>
      <c r="C308" s="2" t="s">
        <v>5173</v>
      </c>
      <c r="D308" s="2" t="s">
        <v>5174</v>
      </c>
      <c r="E308" s="2">
        <v>307</v>
      </c>
      <c r="F308" s="2">
        <v>2</v>
      </c>
      <c r="G308" s="2" t="s">
        <v>705</v>
      </c>
      <c r="H308" s="2" t="s">
        <v>2869</v>
      </c>
      <c r="I308" s="2">
        <v>4</v>
      </c>
      <c r="L308" s="2">
        <v>3</v>
      </c>
      <c r="M308" s="2" t="s">
        <v>5747</v>
      </c>
      <c r="N308" s="2" t="s">
        <v>5748</v>
      </c>
      <c r="T308" s="2" t="s">
        <v>5221</v>
      </c>
      <c r="U308" s="2" t="s">
        <v>66</v>
      </c>
      <c r="V308" s="2" t="s">
        <v>2961</v>
      </c>
      <c r="Y308" s="2" t="s">
        <v>884</v>
      </c>
      <c r="Z308" s="2" t="s">
        <v>3224</v>
      </c>
      <c r="AC308" s="2">
        <v>33</v>
      </c>
      <c r="AD308" s="2" t="s">
        <v>136</v>
      </c>
      <c r="AE308" s="2" t="s">
        <v>3827</v>
      </c>
    </row>
    <row r="309" spans="1:72" ht="13.5" customHeight="1">
      <c r="A309" s="5" t="str">
        <f t="shared" si="16"/>
        <v>1861_각현내_018</v>
      </c>
      <c r="B309" s="2">
        <v>1861</v>
      </c>
      <c r="C309" s="2" t="s">
        <v>5173</v>
      </c>
      <c r="D309" s="2" t="s">
        <v>5174</v>
      </c>
      <c r="E309" s="2">
        <v>308</v>
      </c>
      <c r="F309" s="2">
        <v>2</v>
      </c>
      <c r="G309" s="2" t="s">
        <v>705</v>
      </c>
      <c r="H309" s="2" t="s">
        <v>2869</v>
      </c>
      <c r="I309" s="2">
        <v>4</v>
      </c>
      <c r="L309" s="2">
        <v>4</v>
      </c>
      <c r="M309" s="2" t="s">
        <v>5749</v>
      </c>
      <c r="N309" s="2" t="s">
        <v>5750</v>
      </c>
      <c r="O309" s="2" t="s">
        <v>6</v>
      </c>
      <c r="P309" s="2" t="s">
        <v>2927</v>
      </c>
      <c r="T309" s="2" t="s">
        <v>5220</v>
      </c>
      <c r="U309" s="2" t="s">
        <v>885</v>
      </c>
      <c r="V309" s="2" t="s">
        <v>2976</v>
      </c>
      <c r="W309" s="2" t="s">
        <v>163</v>
      </c>
      <c r="X309" s="2" t="s">
        <v>2992</v>
      </c>
      <c r="Y309" s="2" t="s">
        <v>886</v>
      </c>
      <c r="Z309" s="2" t="s">
        <v>3225</v>
      </c>
      <c r="AC309" s="2">
        <v>37</v>
      </c>
      <c r="AD309" s="2" t="s">
        <v>285</v>
      </c>
      <c r="AE309" s="2" t="s">
        <v>3840</v>
      </c>
      <c r="AJ309" s="2" t="s">
        <v>17</v>
      </c>
      <c r="AK309" s="2" t="s">
        <v>3864</v>
      </c>
      <c r="AL309" s="2" t="s">
        <v>164</v>
      </c>
      <c r="AM309" s="2" t="s">
        <v>3876</v>
      </c>
      <c r="AT309" s="2" t="s">
        <v>126</v>
      </c>
      <c r="AU309" s="2" t="s">
        <v>2963</v>
      </c>
      <c r="AV309" s="2" t="s">
        <v>887</v>
      </c>
      <c r="AW309" s="2" t="s">
        <v>5294</v>
      </c>
      <c r="BG309" s="2" t="s">
        <v>137</v>
      </c>
      <c r="BH309" s="2" t="s">
        <v>2972</v>
      </c>
      <c r="BI309" s="2" t="s">
        <v>888</v>
      </c>
      <c r="BJ309" s="2" t="s">
        <v>4039</v>
      </c>
      <c r="BK309" s="2" t="s">
        <v>137</v>
      </c>
      <c r="BL309" s="2" t="s">
        <v>2972</v>
      </c>
      <c r="BM309" s="2" t="s">
        <v>889</v>
      </c>
      <c r="BN309" s="2" t="s">
        <v>4689</v>
      </c>
      <c r="BO309" s="2" t="s">
        <v>137</v>
      </c>
      <c r="BP309" s="2" t="s">
        <v>2972</v>
      </c>
      <c r="BQ309" s="2" t="s">
        <v>890</v>
      </c>
      <c r="BR309" s="2" t="s">
        <v>4940</v>
      </c>
      <c r="BS309" s="2" t="s">
        <v>214</v>
      </c>
      <c r="BT309" s="2" t="s">
        <v>3896</v>
      </c>
    </row>
    <row r="310" spans="1:72" ht="13.5" customHeight="1">
      <c r="A310" s="5" t="str">
        <f t="shared" si="16"/>
        <v>1861_각현내_018</v>
      </c>
      <c r="B310" s="2">
        <v>1861</v>
      </c>
      <c r="C310" s="2" t="s">
        <v>5173</v>
      </c>
      <c r="D310" s="2" t="s">
        <v>5174</v>
      </c>
      <c r="E310" s="2">
        <v>309</v>
      </c>
      <c r="F310" s="2">
        <v>2</v>
      </c>
      <c r="G310" s="2" t="s">
        <v>705</v>
      </c>
      <c r="H310" s="2" t="s">
        <v>2869</v>
      </c>
      <c r="I310" s="2">
        <v>4</v>
      </c>
      <c r="L310" s="2">
        <v>4</v>
      </c>
      <c r="M310" s="2" t="s">
        <v>5749</v>
      </c>
      <c r="N310" s="2" t="s">
        <v>5750</v>
      </c>
      <c r="S310" s="2" t="s">
        <v>51</v>
      </c>
      <c r="T310" s="2" t="s">
        <v>2942</v>
      </c>
      <c r="W310" s="2" t="s">
        <v>891</v>
      </c>
      <c r="X310" s="2" t="s">
        <v>3013</v>
      </c>
      <c r="Y310" s="2" t="s">
        <v>10</v>
      </c>
      <c r="Z310" s="2" t="s">
        <v>2986</v>
      </c>
      <c r="AC310" s="2">
        <v>29</v>
      </c>
      <c r="AD310" s="2" t="s">
        <v>156</v>
      </c>
      <c r="AE310" s="2" t="s">
        <v>3829</v>
      </c>
      <c r="AJ310" s="2" t="s">
        <v>17</v>
      </c>
      <c r="AK310" s="2" t="s">
        <v>3864</v>
      </c>
      <c r="AL310" s="2" t="s">
        <v>892</v>
      </c>
      <c r="AM310" s="2" t="s">
        <v>3900</v>
      </c>
    </row>
    <row r="311" spans="1:72" ht="13.5" customHeight="1">
      <c r="A311" s="5" t="str">
        <f t="shared" si="16"/>
        <v>1861_각현내_018</v>
      </c>
      <c r="B311" s="2">
        <v>1861</v>
      </c>
      <c r="C311" s="2" t="s">
        <v>5173</v>
      </c>
      <c r="D311" s="2" t="s">
        <v>5174</v>
      </c>
      <c r="E311" s="2">
        <v>310</v>
      </c>
      <c r="F311" s="2">
        <v>2</v>
      </c>
      <c r="G311" s="2" t="s">
        <v>705</v>
      </c>
      <c r="H311" s="2" t="s">
        <v>2869</v>
      </c>
      <c r="I311" s="2">
        <v>4</v>
      </c>
      <c r="L311" s="2">
        <v>4</v>
      </c>
      <c r="M311" s="2" t="s">
        <v>5749</v>
      </c>
      <c r="N311" s="2" t="s">
        <v>5750</v>
      </c>
      <c r="S311" s="2" t="s">
        <v>207</v>
      </c>
      <c r="T311" s="2" t="s">
        <v>2949</v>
      </c>
      <c r="AC311" s="2">
        <v>14</v>
      </c>
      <c r="AD311" s="2" t="s">
        <v>192</v>
      </c>
      <c r="AE311" s="2" t="s">
        <v>3831</v>
      </c>
    </row>
    <row r="312" spans="1:72" ht="13.5" customHeight="1">
      <c r="A312" s="5" t="str">
        <f t="shared" si="16"/>
        <v>1861_각현내_018</v>
      </c>
      <c r="B312" s="2">
        <v>1861</v>
      </c>
      <c r="C312" s="2" t="s">
        <v>5173</v>
      </c>
      <c r="D312" s="2" t="s">
        <v>5174</v>
      </c>
      <c r="E312" s="2">
        <v>311</v>
      </c>
      <c r="F312" s="2">
        <v>2</v>
      </c>
      <c r="G312" s="2" t="s">
        <v>705</v>
      </c>
      <c r="H312" s="2" t="s">
        <v>2869</v>
      </c>
      <c r="I312" s="2">
        <v>4</v>
      </c>
      <c r="L312" s="2">
        <v>5</v>
      </c>
      <c r="M312" s="2" t="s">
        <v>5751</v>
      </c>
      <c r="N312" s="2" t="s">
        <v>5752</v>
      </c>
      <c r="T312" s="2" t="s">
        <v>5220</v>
      </c>
      <c r="U312" s="2" t="s">
        <v>55</v>
      </c>
      <c r="V312" s="2" t="s">
        <v>2962</v>
      </c>
      <c r="W312" s="2" t="s">
        <v>47</v>
      </c>
      <c r="X312" s="2" t="s">
        <v>5196</v>
      </c>
      <c r="Y312" s="2" t="s">
        <v>893</v>
      </c>
      <c r="Z312" s="2" t="s">
        <v>3226</v>
      </c>
      <c r="AC312" s="2">
        <v>74</v>
      </c>
      <c r="AD312" s="2" t="s">
        <v>65</v>
      </c>
      <c r="AE312" s="2" t="s">
        <v>3807</v>
      </c>
      <c r="AJ312" s="2" t="s">
        <v>17</v>
      </c>
      <c r="AK312" s="2" t="s">
        <v>3864</v>
      </c>
      <c r="AL312" s="2" t="s">
        <v>152</v>
      </c>
      <c r="AM312" s="2" t="s">
        <v>3880</v>
      </c>
      <c r="AT312" s="2" t="s">
        <v>40</v>
      </c>
      <c r="AU312" s="2" t="s">
        <v>3927</v>
      </c>
      <c r="AV312" s="2" t="s">
        <v>894</v>
      </c>
      <c r="AW312" s="2" t="s">
        <v>4031</v>
      </c>
      <c r="BG312" s="2" t="s">
        <v>40</v>
      </c>
      <c r="BH312" s="2" t="s">
        <v>3927</v>
      </c>
      <c r="BI312" s="2" t="s">
        <v>829</v>
      </c>
      <c r="BJ312" s="2" t="s">
        <v>4051</v>
      </c>
      <c r="BK312" s="2" t="s">
        <v>40</v>
      </c>
      <c r="BL312" s="2" t="s">
        <v>3927</v>
      </c>
      <c r="BM312" s="2" t="s">
        <v>696</v>
      </c>
      <c r="BN312" s="2" t="s">
        <v>4382</v>
      </c>
      <c r="BO312" s="2" t="s">
        <v>40</v>
      </c>
      <c r="BP312" s="2" t="s">
        <v>3927</v>
      </c>
      <c r="BQ312" s="2" t="s">
        <v>895</v>
      </c>
      <c r="BR312" s="2" t="s">
        <v>5511</v>
      </c>
      <c r="BS312" s="2" t="s">
        <v>415</v>
      </c>
      <c r="BT312" s="2" t="s">
        <v>3898</v>
      </c>
    </row>
    <row r="313" spans="1:72" ht="13.5" customHeight="1">
      <c r="A313" s="5" t="str">
        <f t="shared" si="16"/>
        <v>1861_각현내_018</v>
      </c>
      <c r="B313" s="2">
        <v>1861</v>
      </c>
      <c r="C313" s="2" t="s">
        <v>5173</v>
      </c>
      <c r="D313" s="2" t="s">
        <v>5174</v>
      </c>
      <c r="E313" s="2">
        <v>312</v>
      </c>
      <c r="F313" s="2">
        <v>2</v>
      </c>
      <c r="G313" s="2" t="s">
        <v>705</v>
      </c>
      <c r="H313" s="2" t="s">
        <v>2869</v>
      </c>
      <c r="I313" s="2">
        <v>4</v>
      </c>
      <c r="L313" s="2">
        <v>5</v>
      </c>
      <c r="M313" s="2" t="s">
        <v>5751</v>
      </c>
      <c r="N313" s="2" t="s">
        <v>5752</v>
      </c>
      <c r="S313" s="2" t="s">
        <v>51</v>
      </c>
      <c r="T313" s="2" t="s">
        <v>2942</v>
      </c>
      <c r="W313" s="2" t="s">
        <v>488</v>
      </c>
      <c r="X313" s="2" t="s">
        <v>3004</v>
      </c>
      <c r="Y313" s="2" t="s">
        <v>48</v>
      </c>
      <c r="Z313" s="2" t="s">
        <v>3034</v>
      </c>
      <c r="AC313" s="2">
        <v>75</v>
      </c>
      <c r="AD313" s="2" t="s">
        <v>65</v>
      </c>
      <c r="AE313" s="2" t="s">
        <v>3807</v>
      </c>
      <c r="AJ313" s="2" t="s">
        <v>17</v>
      </c>
      <c r="AK313" s="2" t="s">
        <v>3864</v>
      </c>
      <c r="AL313" s="2" t="s">
        <v>147</v>
      </c>
      <c r="AM313" s="2" t="s">
        <v>3874</v>
      </c>
      <c r="AT313" s="2" t="s">
        <v>40</v>
      </c>
      <c r="AU313" s="2" t="s">
        <v>3927</v>
      </c>
      <c r="AV313" s="2" t="s">
        <v>811</v>
      </c>
      <c r="AW313" s="2" t="s">
        <v>5324</v>
      </c>
      <c r="BG313" s="2" t="s">
        <v>40</v>
      </c>
      <c r="BH313" s="2" t="s">
        <v>3927</v>
      </c>
      <c r="BI313" s="2" t="s">
        <v>773</v>
      </c>
      <c r="BJ313" s="2" t="s">
        <v>4365</v>
      </c>
      <c r="BK313" s="2" t="s">
        <v>40</v>
      </c>
      <c r="BL313" s="2" t="s">
        <v>3927</v>
      </c>
      <c r="BM313" s="2" t="s">
        <v>812</v>
      </c>
      <c r="BN313" s="2" t="s">
        <v>4116</v>
      </c>
      <c r="BO313" s="2" t="s">
        <v>40</v>
      </c>
      <c r="BP313" s="2" t="s">
        <v>3927</v>
      </c>
      <c r="BQ313" s="2" t="s">
        <v>896</v>
      </c>
      <c r="BR313" s="2" t="s">
        <v>4941</v>
      </c>
      <c r="BS313" s="2" t="s">
        <v>39</v>
      </c>
      <c r="BT313" s="2" t="s">
        <v>3867</v>
      </c>
    </row>
    <row r="314" spans="1:72" ht="13.5" customHeight="1">
      <c r="A314" s="5" t="str">
        <f t="shared" si="16"/>
        <v>1861_각현내_018</v>
      </c>
      <c r="B314" s="2">
        <v>1861</v>
      </c>
      <c r="C314" s="2" t="s">
        <v>5173</v>
      </c>
      <c r="D314" s="2" t="s">
        <v>5174</v>
      </c>
      <c r="E314" s="2">
        <v>313</v>
      </c>
      <c r="F314" s="2">
        <v>2</v>
      </c>
      <c r="G314" s="2" t="s">
        <v>705</v>
      </c>
      <c r="H314" s="2" t="s">
        <v>2869</v>
      </c>
      <c r="I314" s="2">
        <v>4</v>
      </c>
      <c r="L314" s="2">
        <v>5</v>
      </c>
      <c r="M314" s="2" t="s">
        <v>5751</v>
      </c>
      <c r="N314" s="2" t="s">
        <v>5752</v>
      </c>
      <c r="S314" s="2" t="s">
        <v>109</v>
      </c>
      <c r="T314" s="2" t="s">
        <v>2945</v>
      </c>
      <c r="U314" s="2" t="s">
        <v>55</v>
      </c>
      <c r="V314" s="2" t="s">
        <v>2962</v>
      </c>
      <c r="Y314" s="2" t="s">
        <v>897</v>
      </c>
      <c r="Z314" s="2" t="s">
        <v>3227</v>
      </c>
      <c r="AC314" s="2">
        <v>26</v>
      </c>
      <c r="AD314" s="2" t="s">
        <v>53</v>
      </c>
      <c r="AE314" s="2" t="s">
        <v>3805</v>
      </c>
    </row>
    <row r="315" spans="1:72" ht="13.5" customHeight="1">
      <c r="A315" s="5" t="str">
        <f t="shared" si="16"/>
        <v>1861_각현내_018</v>
      </c>
      <c r="B315" s="2">
        <v>1861</v>
      </c>
      <c r="C315" s="2" t="s">
        <v>5173</v>
      </c>
      <c r="D315" s="2" t="s">
        <v>5174</v>
      </c>
      <c r="E315" s="2">
        <v>314</v>
      </c>
      <c r="F315" s="2">
        <v>2</v>
      </c>
      <c r="G315" s="2" t="s">
        <v>705</v>
      </c>
      <c r="H315" s="2" t="s">
        <v>2869</v>
      </c>
      <c r="I315" s="2">
        <v>4</v>
      </c>
      <c r="L315" s="2">
        <v>5</v>
      </c>
      <c r="M315" s="2" t="s">
        <v>5751</v>
      </c>
      <c r="N315" s="2" t="s">
        <v>5752</v>
      </c>
      <c r="S315" s="2" t="s">
        <v>111</v>
      </c>
      <c r="T315" s="2" t="s">
        <v>2946</v>
      </c>
      <c r="W315" s="2" t="s">
        <v>520</v>
      </c>
      <c r="X315" s="2" t="s">
        <v>3006</v>
      </c>
      <c r="Y315" s="2" t="s">
        <v>48</v>
      </c>
      <c r="Z315" s="2" t="s">
        <v>3034</v>
      </c>
      <c r="AC315" s="2">
        <v>27</v>
      </c>
      <c r="AD315" s="2" t="s">
        <v>117</v>
      </c>
      <c r="AE315" s="2" t="s">
        <v>3821</v>
      </c>
    </row>
    <row r="316" spans="1:72" ht="13.5" customHeight="1">
      <c r="A316" s="5" t="str">
        <f t="shared" si="16"/>
        <v>1861_각현내_018</v>
      </c>
      <c r="B316" s="2">
        <v>1861</v>
      </c>
      <c r="C316" s="2" t="s">
        <v>5173</v>
      </c>
      <c r="D316" s="2" t="s">
        <v>5174</v>
      </c>
      <c r="E316" s="2">
        <v>315</v>
      </c>
      <c r="F316" s="2">
        <v>2</v>
      </c>
      <c r="G316" s="2" t="s">
        <v>705</v>
      </c>
      <c r="H316" s="2" t="s">
        <v>2869</v>
      </c>
      <c r="I316" s="2">
        <v>4</v>
      </c>
      <c r="L316" s="2">
        <v>5</v>
      </c>
      <c r="M316" s="2" t="s">
        <v>5751</v>
      </c>
      <c r="N316" s="2" t="s">
        <v>5752</v>
      </c>
      <c r="T316" s="2" t="s">
        <v>5221</v>
      </c>
      <c r="U316" s="2" t="s">
        <v>66</v>
      </c>
      <c r="V316" s="2" t="s">
        <v>2961</v>
      </c>
      <c r="Y316" s="2" t="s">
        <v>898</v>
      </c>
      <c r="Z316" s="2" t="s">
        <v>3228</v>
      </c>
      <c r="AC316" s="2">
        <v>39</v>
      </c>
      <c r="AD316" s="2" t="s">
        <v>156</v>
      </c>
      <c r="AE316" s="2" t="s">
        <v>3829</v>
      </c>
    </row>
    <row r="317" spans="1:72" ht="13.5" customHeight="1">
      <c r="A317" s="5" t="str">
        <f t="shared" si="16"/>
        <v>1861_각현내_018</v>
      </c>
      <c r="B317" s="2">
        <v>1861</v>
      </c>
      <c r="C317" s="2" t="s">
        <v>5173</v>
      </c>
      <c r="D317" s="2" t="s">
        <v>5174</v>
      </c>
      <c r="E317" s="2">
        <v>316</v>
      </c>
      <c r="F317" s="2">
        <v>2</v>
      </c>
      <c r="G317" s="2" t="s">
        <v>705</v>
      </c>
      <c r="H317" s="2" t="s">
        <v>2869</v>
      </c>
      <c r="I317" s="2">
        <v>4</v>
      </c>
      <c r="L317" s="2">
        <v>5</v>
      </c>
      <c r="M317" s="2" t="s">
        <v>5751</v>
      </c>
      <c r="N317" s="2" t="s">
        <v>5752</v>
      </c>
      <c r="T317" s="2" t="s">
        <v>5221</v>
      </c>
      <c r="U317" s="2" t="s">
        <v>66</v>
      </c>
      <c r="V317" s="2" t="s">
        <v>2961</v>
      </c>
      <c r="Y317" s="2" t="s">
        <v>899</v>
      </c>
      <c r="Z317" s="2" t="s">
        <v>3229</v>
      </c>
      <c r="AC317" s="2">
        <v>33</v>
      </c>
      <c r="AD317" s="2" t="s">
        <v>112</v>
      </c>
      <c r="AE317" s="2" t="s">
        <v>3819</v>
      </c>
    </row>
    <row r="318" spans="1:72" ht="13.5" customHeight="1">
      <c r="A318" s="5" t="str">
        <f t="shared" si="16"/>
        <v>1861_각현내_018</v>
      </c>
      <c r="B318" s="2">
        <v>1861</v>
      </c>
      <c r="C318" s="2" t="s">
        <v>5173</v>
      </c>
      <c r="D318" s="2" t="s">
        <v>5174</v>
      </c>
      <c r="E318" s="2">
        <v>317</v>
      </c>
      <c r="F318" s="2">
        <v>2</v>
      </c>
      <c r="G318" s="2" t="s">
        <v>705</v>
      </c>
      <c r="H318" s="2" t="s">
        <v>2869</v>
      </c>
      <c r="I318" s="2">
        <v>5</v>
      </c>
      <c r="J318" s="2" t="s">
        <v>900</v>
      </c>
      <c r="K318" s="2" t="s">
        <v>5181</v>
      </c>
      <c r="L318" s="2">
        <v>1</v>
      </c>
      <c r="M318" s="2" t="s">
        <v>900</v>
      </c>
      <c r="N318" s="2" t="s">
        <v>5181</v>
      </c>
      <c r="T318" s="2" t="s">
        <v>5220</v>
      </c>
      <c r="U318" s="2" t="s">
        <v>137</v>
      </c>
      <c r="V318" s="2" t="s">
        <v>2972</v>
      </c>
      <c r="W318" s="2" t="s">
        <v>95</v>
      </c>
      <c r="X318" s="2" t="s">
        <v>5192</v>
      </c>
      <c r="Y318" s="2" t="s">
        <v>901</v>
      </c>
      <c r="Z318" s="2" t="s">
        <v>3230</v>
      </c>
      <c r="AC318" s="2">
        <v>69</v>
      </c>
      <c r="AD318" s="2" t="s">
        <v>902</v>
      </c>
      <c r="AE318" s="2" t="s">
        <v>3859</v>
      </c>
      <c r="AJ318" s="2" t="s">
        <v>17</v>
      </c>
      <c r="AK318" s="2" t="s">
        <v>3864</v>
      </c>
      <c r="AL318" s="2" t="s">
        <v>94</v>
      </c>
      <c r="AM318" s="2" t="s">
        <v>5274</v>
      </c>
      <c r="AT318" s="2" t="s">
        <v>137</v>
      </c>
      <c r="AU318" s="2" t="s">
        <v>2972</v>
      </c>
      <c r="AV318" s="2" t="s">
        <v>903</v>
      </c>
      <c r="AW318" s="2" t="s">
        <v>4032</v>
      </c>
      <c r="BG318" s="2" t="s">
        <v>137</v>
      </c>
      <c r="BH318" s="2" t="s">
        <v>2972</v>
      </c>
      <c r="BI318" s="2" t="s">
        <v>904</v>
      </c>
      <c r="BJ318" s="2" t="s">
        <v>4384</v>
      </c>
      <c r="BK318" s="2" t="s">
        <v>137</v>
      </c>
      <c r="BL318" s="2" t="s">
        <v>2972</v>
      </c>
      <c r="BM318" s="2" t="s">
        <v>905</v>
      </c>
      <c r="BN318" s="2" t="s">
        <v>4690</v>
      </c>
      <c r="BO318" s="2" t="s">
        <v>137</v>
      </c>
      <c r="BP318" s="2" t="s">
        <v>2972</v>
      </c>
      <c r="BQ318" s="2" t="s">
        <v>906</v>
      </c>
      <c r="BR318" s="2" t="s">
        <v>4942</v>
      </c>
      <c r="BS318" s="2" t="s">
        <v>147</v>
      </c>
      <c r="BT318" s="2" t="s">
        <v>3874</v>
      </c>
    </row>
    <row r="319" spans="1:72" ht="13.5" customHeight="1">
      <c r="A319" s="5" t="str">
        <f t="shared" si="16"/>
        <v>1861_각현내_018</v>
      </c>
      <c r="B319" s="2">
        <v>1861</v>
      </c>
      <c r="C319" s="2" t="s">
        <v>5173</v>
      </c>
      <c r="D319" s="2" t="s">
        <v>5174</v>
      </c>
      <c r="E319" s="2">
        <v>318</v>
      </c>
      <c r="F319" s="2">
        <v>2</v>
      </c>
      <c r="G319" s="2" t="s">
        <v>705</v>
      </c>
      <c r="H319" s="2" t="s">
        <v>2869</v>
      </c>
      <c r="I319" s="2">
        <v>5</v>
      </c>
      <c r="L319" s="2">
        <v>1</v>
      </c>
      <c r="M319" s="2" t="s">
        <v>900</v>
      </c>
      <c r="N319" s="2" t="s">
        <v>5181</v>
      </c>
      <c r="S319" s="2" t="s">
        <v>51</v>
      </c>
      <c r="T319" s="2" t="s">
        <v>2942</v>
      </c>
      <c r="W319" s="2" t="s">
        <v>95</v>
      </c>
      <c r="X319" s="2" t="s">
        <v>5192</v>
      </c>
      <c r="Y319" s="2" t="s">
        <v>10</v>
      </c>
      <c r="Z319" s="2" t="s">
        <v>2986</v>
      </c>
      <c r="AC319" s="2">
        <v>69</v>
      </c>
      <c r="AD319" s="2" t="s">
        <v>902</v>
      </c>
      <c r="AE319" s="2" t="s">
        <v>3859</v>
      </c>
      <c r="AJ319" s="2" t="s">
        <v>17</v>
      </c>
      <c r="AK319" s="2" t="s">
        <v>3864</v>
      </c>
      <c r="AL319" s="2" t="s">
        <v>94</v>
      </c>
      <c r="AM319" s="2" t="s">
        <v>5274</v>
      </c>
      <c r="AT319" s="2" t="s">
        <v>137</v>
      </c>
      <c r="AU319" s="2" t="s">
        <v>2972</v>
      </c>
      <c r="AV319" s="2" t="s">
        <v>907</v>
      </c>
      <c r="AW319" s="2" t="s">
        <v>3471</v>
      </c>
      <c r="BG319" s="2" t="s">
        <v>137</v>
      </c>
      <c r="BH319" s="2" t="s">
        <v>2972</v>
      </c>
      <c r="BI319" s="2" t="s">
        <v>675</v>
      </c>
      <c r="BJ319" s="2" t="s">
        <v>3305</v>
      </c>
      <c r="BM319" s="2" t="s">
        <v>908</v>
      </c>
      <c r="BN319" s="2" t="s">
        <v>5282</v>
      </c>
      <c r="BO319" s="2" t="s">
        <v>137</v>
      </c>
      <c r="BP319" s="2" t="s">
        <v>2972</v>
      </c>
      <c r="BQ319" s="2" t="s">
        <v>909</v>
      </c>
      <c r="BR319" s="2" t="s">
        <v>5508</v>
      </c>
      <c r="BS319" s="2" t="s">
        <v>206</v>
      </c>
      <c r="BT319" s="2" t="s">
        <v>3891</v>
      </c>
    </row>
    <row r="320" spans="1:72" ht="13.5" customHeight="1">
      <c r="A320" s="5" t="str">
        <f t="shared" ref="A320:A334" si="17">HYPERLINK("http://kyu.snu.ac.kr/sdhj/index.jsp?type=hj/GK14785_00_IH_0001_019.jpg","1861_각현내_019")</f>
        <v>1861_각현내_019</v>
      </c>
      <c r="B320" s="2">
        <v>1861</v>
      </c>
      <c r="C320" s="2" t="s">
        <v>5173</v>
      </c>
      <c r="D320" s="2" t="s">
        <v>5174</v>
      </c>
      <c r="E320" s="2">
        <v>319</v>
      </c>
      <c r="F320" s="2">
        <v>2</v>
      </c>
      <c r="G320" s="2" t="s">
        <v>705</v>
      </c>
      <c r="H320" s="2" t="s">
        <v>2869</v>
      </c>
      <c r="I320" s="2">
        <v>5</v>
      </c>
      <c r="L320" s="2">
        <v>2</v>
      </c>
      <c r="M320" s="2" t="s">
        <v>5615</v>
      </c>
      <c r="N320" s="2" t="s">
        <v>5616</v>
      </c>
      <c r="T320" s="2" t="s">
        <v>5220</v>
      </c>
      <c r="W320" s="2" t="s">
        <v>47</v>
      </c>
      <c r="X320" s="2" t="s">
        <v>5196</v>
      </c>
      <c r="Y320" s="2" t="s">
        <v>10</v>
      </c>
      <c r="Z320" s="2" t="s">
        <v>2986</v>
      </c>
      <c r="AC320" s="2">
        <v>64</v>
      </c>
      <c r="AD320" s="2" t="s">
        <v>65</v>
      </c>
      <c r="AE320" s="2" t="s">
        <v>3807</v>
      </c>
      <c r="AJ320" s="2" t="s">
        <v>17</v>
      </c>
      <c r="AK320" s="2" t="s">
        <v>3864</v>
      </c>
      <c r="AL320" s="2" t="s">
        <v>152</v>
      </c>
      <c r="AM320" s="2" t="s">
        <v>3880</v>
      </c>
      <c r="AT320" s="2" t="s">
        <v>137</v>
      </c>
      <c r="AU320" s="2" t="s">
        <v>2972</v>
      </c>
      <c r="AV320" s="2" t="s">
        <v>910</v>
      </c>
      <c r="AW320" s="2" t="s">
        <v>4033</v>
      </c>
      <c r="BG320" s="2" t="s">
        <v>137</v>
      </c>
      <c r="BH320" s="2" t="s">
        <v>2972</v>
      </c>
      <c r="BI320" s="2" t="s">
        <v>911</v>
      </c>
      <c r="BJ320" s="2" t="s">
        <v>4385</v>
      </c>
      <c r="BK320" s="2" t="s">
        <v>137</v>
      </c>
      <c r="BL320" s="2" t="s">
        <v>2972</v>
      </c>
      <c r="BM320" s="2" t="s">
        <v>912</v>
      </c>
      <c r="BN320" s="2" t="s">
        <v>4528</v>
      </c>
      <c r="BO320" s="2" t="s">
        <v>137</v>
      </c>
      <c r="BP320" s="2" t="s">
        <v>2972</v>
      </c>
      <c r="BQ320" s="2" t="s">
        <v>913</v>
      </c>
      <c r="BR320" s="2" t="s">
        <v>4943</v>
      </c>
      <c r="BS320" s="2" t="s">
        <v>39</v>
      </c>
      <c r="BT320" s="2" t="s">
        <v>3867</v>
      </c>
    </row>
    <row r="321" spans="1:72" ht="13.5" customHeight="1">
      <c r="A321" s="5" t="str">
        <f t="shared" si="17"/>
        <v>1861_각현내_019</v>
      </c>
      <c r="B321" s="2">
        <v>1861</v>
      </c>
      <c r="C321" s="2" t="s">
        <v>5173</v>
      </c>
      <c r="D321" s="2" t="s">
        <v>5174</v>
      </c>
      <c r="E321" s="2">
        <v>320</v>
      </c>
      <c r="F321" s="2">
        <v>2</v>
      </c>
      <c r="G321" s="2" t="s">
        <v>705</v>
      </c>
      <c r="H321" s="2" t="s">
        <v>2869</v>
      </c>
      <c r="I321" s="2">
        <v>5</v>
      </c>
      <c r="L321" s="2">
        <v>3</v>
      </c>
      <c r="M321" s="2" t="s">
        <v>5753</v>
      </c>
      <c r="N321" s="2" t="s">
        <v>5754</v>
      </c>
      <c r="T321" s="2" t="s">
        <v>5220</v>
      </c>
      <c r="U321" s="2" t="s">
        <v>55</v>
      </c>
      <c r="V321" s="2" t="s">
        <v>2962</v>
      </c>
      <c r="W321" s="2" t="s">
        <v>95</v>
      </c>
      <c r="X321" s="2" t="s">
        <v>5192</v>
      </c>
      <c r="Y321" s="2" t="s">
        <v>914</v>
      </c>
      <c r="Z321" s="2" t="s">
        <v>3231</v>
      </c>
      <c r="AC321" s="2">
        <v>38</v>
      </c>
      <c r="AD321" s="2" t="s">
        <v>156</v>
      </c>
      <c r="AE321" s="2" t="s">
        <v>3829</v>
      </c>
      <c r="AJ321" s="2" t="s">
        <v>17</v>
      </c>
      <c r="AK321" s="2" t="s">
        <v>3864</v>
      </c>
      <c r="AL321" s="2" t="s">
        <v>94</v>
      </c>
      <c r="AM321" s="2" t="s">
        <v>5274</v>
      </c>
      <c r="AT321" s="2" t="s">
        <v>55</v>
      </c>
      <c r="AU321" s="2" t="s">
        <v>2962</v>
      </c>
      <c r="AV321" s="2" t="s">
        <v>915</v>
      </c>
      <c r="AW321" s="2" t="s">
        <v>4034</v>
      </c>
      <c r="BG321" s="2" t="s">
        <v>40</v>
      </c>
      <c r="BH321" s="2" t="s">
        <v>3927</v>
      </c>
      <c r="BI321" s="2" t="s">
        <v>916</v>
      </c>
      <c r="BJ321" s="2" t="s">
        <v>3260</v>
      </c>
      <c r="BK321" s="2" t="s">
        <v>40</v>
      </c>
      <c r="BL321" s="2" t="s">
        <v>3927</v>
      </c>
      <c r="BM321" s="2" t="s">
        <v>917</v>
      </c>
      <c r="BN321" s="2" t="s">
        <v>4671</v>
      </c>
      <c r="BO321" s="2" t="s">
        <v>40</v>
      </c>
      <c r="BP321" s="2" t="s">
        <v>3927</v>
      </c>
      <c r="BQ321" s="2" t="s">
        <v>918</v>
      </c>
      <c r="BR321" s="2" t="s">
        <v>5591</v>
      </c>
      <c r="BS321" s="2" t="s">
        <v>164</v>
      </c>
      <c r="BT321" s="2" t="s">
        <v>3876</v>
      </c>
    </row>
    <row r="322" spans="1:72" ht="13.5" customHeight="1">
      <c r="A322" s="5" t="str">
        <f t="shared" si="17"/>
        <v>1861_각현내_019</v>
      </c>
      <c r="B322" s="2">
        <v>1861</v>
      </c>
      <c r="C322" s="2" t="s">
        <v>5173</v>
      </c>
      <c r="D322" s="2" t="s">
        <v>5174</v>
      </c>
      <c r="E322" s="2">
        <v>321</v>
      </c>
      <c r="F322" s="2">
        <v>2</v>
      </c>
      <c r="G322" s="2" t="s">
        <v>705</v>
      </c>
      <c r="H322" s="2" t="s">
        <v>2869</v>
      </c>
      <c r="I322" s="2">
        <v>5</v>
      </c>
      <c r="L322" s="2">
        <v>3</v>
      </c>
      <c r="M322" s="2" t="s">
        <v>5753</v>
      </c>
      <c r="N322" s="2" t="s">
        <v>5754</v>
      </c>
      <c r="S322" s="2" t="s">
        <v>46</v>
      </c>
      <c r="T322" s="2" t="s">
        <v>2941</v>
      </c>
      <c r="W322" s="2" t="s">
        <v>163</v>
      </c>
      <c r="X322" s="2" t="s">
        <v>2992</v>
      </c>
      <c r="Y322" s="2" t="s">
        <v>48</v>
      </c>
      <c r="Z322" s="2" t="s">
        <v>3034</v>
      </c>
      <c r="AC322" s="2">
        <v>72</v>
      </c>
      <c r="AD322" s="2" t="s">
        <v>353</v>
      </c>
      <c r="AE322" s="2" t="s">
        <v>3847</v>
      </c>
    </row>
    <row r="323" spans="1:72" ht="13.5" customHeight="1">
      <c r="A323" s="5" t="str">
        <f t="shared" si="17"/>
        <v>1861_각현내_019</v>
      </c>
      <c r="B323" s="2">
        <v>1861</v>
      </c>
      <c r="C323" s="2" t="s">
        <v>5173</v>
      </c>
      <c r="D323" s="2" t="s">
        <v>5174</v>
      </c>
      <c r="E323" s="2">
        <v>322</v>
      </c>
      <c r="F323" s="2">
        <v>2</v>
      </c>
      <c r="G323" s="2" t="s">
        <v>705</v>
      </c>
      <c r="H323" s="2" t="s">
        <v>2869</v>
      </c>
      <c r="I323" s="2">
        <v>5</v>
      </c>
      <c r="L323" s="2">
        <v>3</v>
      </c>
      <c r="M323" s="2" t="s">
        <v>5753</v>
      </c>
      <c r="N323" s="2" t="s">
        <v>5754</v>
      </c>
      <c r="T323" s="2" t="s">
        <v>5221</v>
      </c>
      <c r="U323" s="2" t="s">
        <v>63</v>
      </c>
      <c r="V323" s="2" t="s">
        <v>2960</v>
      </c>
      <c r="Y323" s="2" t="s">
        <v>919</v>
      </c>
      <c r="Z323" s="2" t="s">
        <v>3232</v>
      </c>
      <c r="AC323" s="2">
        <v>45</v>
      </c>
      <c r="AD323" s="2" t="s">
        <v>315</v>
      </c>
      <c r="AE323" s="2" t="s">
        <v>3843</v>
      </c>
    </row>
    <row r="324" spans="1:72" ht="13.5" customHeight="1">
      <c r="A324" s="5" t="str">
        <f t="shared" si="17"/>
        <v>1861_각현내_019</v>
      </c>
      <c r="B324" s="2">
        <v>1861</v>
      </c>
      <c r="C324" s="2" t="s">
        <v>5173</v>
      </c>
      <c r="D324" s="2" t="s">
        <v>5174</v>
      </c>
      <c r="E324" s="2">
        <v>323</v>
      </c>
      <c r="F324" s="2">
        <v>2</v>
      </c>
      <c r="G324" s="2" t="s">
        <v>705</v>
      </c>
      <c r="H324" s="2" t="s">
        <v>2869</v>
      </c>
      <c r="I324" s="2">
        <v>5</v>
      </c>
      <c r="L324" s="2">
        <v>3</v>
      </c>
      <c r="M324" s="2" t="s">
        <v>5753</v>
      </c>
      <c r="N324" s="2" t="s">
        <v>5754</v>
      </c>
      <c r="T324" s="2" t="s">
        <v>5221</v>
      </c>
      <c r="U324" s="2" t="s">
        <v>66</v>
      </c>
      <c r="V324" s="2" t="s">
        <v>2961</v>
      </c>
      <c r="Y324" s="2" t="s">
        <v>920</v>
      </c>
      <c r="Z324" s="2" t="s">
        <v>3233</v>
      </c>
      <c r="AC324" s="2">
        <v>15</v>
      </c>
      <c r="AD324" s="2" t="s">
        <v>552</v>
      </c>
      <c r="AE324" s="2" t="s">
        <v>3857</v>
      </c>
    </row>
    <row r="325" spans="1:72" ht="13.5" customHeight="1">
      <c r="A325" s="5" t="str">
        <f t="shared" si="17"/>
        <v>1861_각현내_019</v>
      </c>
      <c r="B325" s="2">
        <v>1861</v>
      </c>
      <c r="C325" s="2" t="s">
        <v>5173</v>
      </c>
      <c r="D325" s="2" t="s">
        <v>5174</v>
      </c>
      <c r="E325" s="2">
        <v>324</v>
      </c>
      <c r="F325" s="2">
        <v>2</v>
      </c>
      <c r="G325" s="2" t="s">
        <v>705</v>
      </c>
      <c r="H325" s="2" t="s">
        <v>2869</v>
      </c>
      <c r="I325" s="2">
        <v>5</v>
      </c>
      <c r="L325" s="2">
        <v>4</v>
      </c>
      <c r="M325" s="2" t="s">
        <v>5755</v>
      </c>
      <c r="N325" s="2" t="s">
        <v>5756</v>
      </c>
      <c r="T325" s="2" t="s">
        <v>5220</v>
      </c>
      <c r="U325" s="2" t="s">
        <v>885</v>
      </c>
      <c r="V325" s="2" t="s">
        <v>2976</v>
      </c>
      <c r="W325" s="2" t="s">
        <v>215</v>
      </c>
      <c r="X325" s="2" t="s">
        <v>2995</v>
      </c>
      <c r="Y325" s="2" t="s">
        <v>921</v>
      </c>
      <c r="Z325" s="2" t="s">
        <v>3234</v>
      </c>
      <c r="AC325" s="2">
        <v>56</v>
      </c>
      <c r="AD325" s="2" t="s">
        <v>200</v>
      </c>
      <c r="AE325" s="2" t="s">
        <v>3832</v>
      </c>
      <c r="AJ325" s="2" t="s">
        <v>17</v>
      </c>
      <c r="AK325" s="2" t="s">
        <v>3864</v>
      </c>
      <c r="AL325" s="2" t="s">
        <v>152</v>
      </c>
      <c r="AM325" s="2" t="s">
        <v>3880</v>
      </c>
      <c r="AT325" s="2" t="s">
        <v>131</v>
      </c>
      <c r="AU325" s="2" t="s">
        <v>3928</v>
      </c>
      <c r="AV325" s="2" t="s">
        <v>922</v>
      </c>
      <c r="AW325" s="2" t="s">
        <v>4035</v>
      </c>
      <c r="BG325" s="2" t="s">
        <v>131</v>
      </c>
      <c r="BH325" s="2" t="s">
        <v>3928</v>
      </c>
      <c r="BI325" s="2" t="s">
        <v>923</v>
      </c>
      <c r="BJ325" s="2" t="s">
        <v>4386</v>
      </c>
      <c r="BK325" s="2" t="s">
        <v>131</v>
      </c>
      <c r="BL325" s="2" t="s">
        <v>3928</v>
      </c>
      <c r="BM325" s="2" t="s">
        <v>313</v>
      </c>
      <c r="BN325" s="2" t="s">
        <v>3994</v>
      </c>
      <c r="BO325" s="2" t="s">
        <v>131</v>
      </c>
      <c r="BP325" s="2" t="s">
        <v>3928</v>
      </c>
      <c r="BQ325" s="2" t="s">
        <v>924</v>
      </c>
      <c r="BR325" s="2" t="s">
        <v>5481</v>
      </c>
      <c r="BS325" s="2" t="s">
        <v>94</v>
      </c>
      <c r="BT325" s="2" t="s">
        <v>5274</v>
      </c>
    </row>
    <row r="326" spans="1:72" ht="13.5" customHeight="1">
      <c r="A326" s="5" t="str">
        <f t="shared" si="17"/>
        <v>1861_각현내_019</v>
      </c>
      <c r="B326" s="2">
        <v>1861</v>
      </c>
      <c r="C326" s="2" t="s">
        <v>5173</v>
      </c>
      <c r="D326" s="2" t="s">
        <v>5174</v>
      </c>
      <c r="E326" s="2">
        <v>325</v>
      </c>
      <c r="F326" s="2">
        <v>2</v>
      </c>
      <c r="G326" s="2" t="s">
        <v>705</v>
      </c>
      <c r="H326" s="2" t="s">
        <v>2869</v>
      </c>
      <c r="I326" s="2">
        <v>5</v>
      </c>
      <c r="L326" s="2">
        <v>4</v>
      </c>
      <c r="M326" s="2" t="s">
        <v>5755</v>
      </c>
      <c r="N326" s="2" t="s">
        <v>5756</v>
      </c>
      <c r="S326" s="2" t="s">
        <v>51</v>
      </c>
      <c r="T326" s="2" t="s">
        <v>2942</v>
      </c>
      <c r="W326" s="2" t="s">
        <v>546</v>
      </c>
      <c r="X326" s="2" t="s">
        <v>3007</v>
      </c>
      <c r="Y326" s="2" t="s">
        <v>10</v>
      </c>
      <c r="Z326" s="2" t="s">
        <v>2986</v>
      </c>
      <c r="AC326" s="2">
        <v>56</v>
      </c>
      <c r="AD326" s="2" t="s">
        <v>200</v>
      </c>
      <c r="AE326" s="2" t="s">
        <v>3832</v>
      </c>
      <c r="AJ326" s="2" t="s">
        <v>17</v>
      </c>
      <c r="AK326" s="2" t="s">
        <v>3864</v>
      </c>
      <c r="AL326" s="2" t="s">
        <v>39</v>
      </c>
      <c r="AM326" s="2" t="s">
        <v>3867</v>
      </c>
      <c r="AT326" s="2" t="s">
        <v>229</v>
      </c>
      <c r="AU326" s="2" t="s">
        <v>2966</v>
      </c>
      <c r="AV326" s="2" t="s">
        <v>925</v>
      </c>
      <c r="AW326" s="2" t="s">
        <v>4036</v>
      </c>
      <c r="BG326" s="2" t="s">
        <v>229</v>
      </c>
      <c r="BH326" s="2" t="s">
        <v>2966</v>
      </c>
      <c r="BI326" s="2" t="s">
        <v>926</v>
      </c>
      <c r="BJ326" s="2" t="s">
        <v>4387</v>
      </c>
      <c r="BK326" s="2" t="s">
        <v>229</v>
      </c>
      <c r="BL326" s="2" t="s">
        <v>2966</v>
      </c>
      <c r="BM326" s="2" t="s">
        <v>814</v>
      </c>
      <c r="BN326" s="2" t="s">
        <v>4022</v>
      </c>
      <c r="BO326" s="2" t="s">
        <v>137</v>
      </c>
      <c r="BP326" s="2" t="s">
        <v>2972</v>
      </c>
      <c r="BQ326" s="2" t="s">
        <v>927</v>
      </c>
      <c r="BR326" s="2" t="s">
        <v>4944</v>
      </c>
      <c r="BS326" s="2" t="s">
        <v>39</v>
      </c>
      <c r="BT326" s="2" t="s">
        <v>3867</v>
      </c>
    </row>
    <row r="327" spans="1:72" ht="13.5" customHeight="1">
      <c r="A327" s="5" t="str">
        <f t="shared" si="17"/>
        <v>1861_각현내_019</v>
      </c>
      <c r="B327" s="2">
        <v>1861</v>
      </c>
      <c r="C327" s="2" t="s">
        <v>5173</v>
      </c>
      <c r="D327" s="2" t="s">
        <v>5174</v>
      </c>
      <c r="E327" s="2">
        <v>326</v>
      </c>
      <c r="F327" s="2">
        <v>2</v>
      </c>
      <c r="G327" s="2" t="s">
        <v>705</v>
      </c>
      <c r="H327" s="2" t="s">
        <v>2869</v>
      </c>
      <c r="I327" s="2">
        <v>5</v>
      </c>
      <c r="L327" s="2">
        <v>5</v>
      </c>
      <c r="M327" s="2" t="s">
        <v>5757</v>
      </c>
      <c r="N327" s="2" t="s">
        <v>5758</v>
      </c>
      <c r="T327" s="2" t="s">
        <v>5220</v>
      </c>
      <c r="U327" s="2" t="s">
        <v>422</v>
      </c>
      <c r="V327" s="2" t="s">
        <v>2969</v>
      </c>
      <c r="W327" s="2" t="s">
        <v>215</v>
      </c>
      <c r="X327" s="2" t="s">
        <v>2995</v>
      </c>
      <c r="Y327" s="2" t="s">
        <v>928</v>
      </c>
      <c r="Z327" s="2" t="s">
        <v>3235</v>
      </c>
      <c r="AC327" s="2">
        <v>43</v>
      </c>
      <c r="AD327" s="2" t="s">
        <v>331</v>
      </c>
      <c r="AE327" s="2" t="s">
        <v>3844</v>
      </c>
      <c r="AJ327" s="2" t="s">
        <v>17</v>
      </c>
      <c r="AK327" s="2" t="s">
        <v>3864</v>
      </c>
      <c r="AL327" s="2" t="s">
        <v>152</v>
      </c>
      <c r="AM327" s="2" t="s">
        <v>3880</v>
      </c>
      <c r="AT327" s="2" t="s">
        <v>929</v>
      </c>
      <c r="AU327" s="2" t="s">
        <v>3934</v>
      </c>
      <c r="AV327" s="2" t="s">
        <v>930</v>
      </c>
      <c r="AW327" s="2" t="s">
        <v>5313</v>
      </c>
      <c r="BG327" s="2" t="s">
        <v>137</v>
      </c>
      <c r="BH327" s="2" t="s">
        <v>2972</v>
      </c>
      <c r="BI327" s="2" t="s">
        <v>740</v>
      </c>
      <c r="BJ327" s="2" t="s">
        <v>4013</v>
      </c>
      <c r="BK327" s="2" t="s">
        <v>137</v>
      </c>
      <c r="BL327" s="2" t="s">
        <v>2972</v>
      </c>
      <c r="BM327" s="2" t="s">
        <v>741</v>
      </c>
      <c r="BN327" s="2" t="s">
        <v>4367</v>
      </c>
      <c r="BO327" s="2" t="s">
        <v>137</v>
      </c>
      <c r="BP327" s="2" t="s">
        <v>2972</v>
      </c>
      <c r="BQ327" s="2" t="s">
        <v>931</v>
      </c>
      <c r="BR327" s="2" t="s">
        <v>5523</v>
      </c>
      <c r="BS327" s="2" t="s">
        <v>375</v>
      </c>
      <c r="BT327" s="2" t="s">
        <v>3887</v>
      </c>
    </row>
    <row r="328" spans="1:72" ht="13.5" customHeight="1">
      <c r="A328" s="5" t="str">
        <f t="shared" si="17"/>
        <v>1861_각현내_019</v>
      </c>
      <c r="B328" s="2">
        <v>1861</v>
      </c>
      <c r="C328" s="2" t="s">
        <v>5173</v>
      </c>
      <c r="D328" s="2" t="s">
        <v>5174</v>
      </c>
      <c r="E328" s="2">
        <v>327</v>
      </c>
      <c r="F328" s="2">
        <v>2</v>
      </c>
      <c r="G328" s="2" t="s">
        <v>705</v>
      </c>
      <c r="H328" s="2" t="s">
        <v>2869</v>
      </c>
      <c r="I328" s="2">
        <v>5</v>
      </c>
      <c r="L328" s="2">
        <v>5</v>
      </c>
      <c r="M328" s="2" t="s">
        <v>5757</v>
      </c>
      <c r="N328" s="2" t="s">
        <v>5758</v>
      </c>
      <c r="S328" s="2" t="s">
        <v>51</v>
      </c>
      <c r="T328" s="2" t="s">
        <v>2942</v>
      </c>
      <c r="W328" s="2" t="s">
        <v>144</v>
      </c>
      <c r="X328" s="2" t="s">
        <v>5222</v>
      </c>
      <c r="Y328" s="2" t="s">
        <v>10</v>
      </c>
      <c r="Z328" s="2" t="s">
        <v>2986</v>
      </c>
      <c r="AC328" s="2">
        <v>43</v>
      </c>
      <c r="AD328" s="2" t="s">
        <v>331</v>
      </c>
      <c r="AE328" s="2" t="s">
        <v>3844</v>
      </c>
      <c r="AJ328" s="2" t="s">
        <v>17</v>
      </c>
      <c r="AK328" s="2" t="s">
        <v>3864</v>
      </c>
      <c r="AL328" s="2" t="s">
        <v>632</v>
      </c>
      <c r="AM328" s="2" t="s">
        <v>3892</v>
      </c>
      <c r="AT328" s="2" t="s">
        <v>137</v>
      </c>
      <c r="AU328" s="2" t="s">
        <v>2972</v>
      </c>
      <c r="AV328" s="2" t="s">
        <v>932</v>
      </c>
      <c r="AW328" s="2" t="s">
        <v>4037</v>
      </c>
      <c r="BG328" s="2" t="s">
        <v>137</v>
      </c>
      <c r="BH328" s="2" t="s">
        <v>2972</v>
      </c>
      <c r="BI328" s="2" t="s">
        <v>933</v>
      </c>
      <c r="BJ328" s="2" t="s">
        <v>4388</v>
      </c>
      <c r="BK328" s="2" t="s">
        <v>137</v>
      </c>
      <c r="BL328" s="2" t="s">
        <v>2972</v>
      </c>
      <c r="BM328" s="2" t="s">
        <v>934</v>
      </c>
      <c r="BN328" s="2" t="s">
        <v>4691</v>
      </c>
      <c r="BO328" s="2" t="s">
        <v>137</v>
      </c>
      <c r="BP328" s="2" t="s">
        <v>2972</v>
      </c>
      <c r="BQ328" s="2" t="s">
        <v>935</v>
      </c>
      <c r="BR328" s="2" t="s">
        <v>4945</v>
      </c>
      <c r="BS328" s="2" t="s">
        <v>936</v>
      </c>
      <c r="BT328" s="2" t="s">
        <v>5149</v>
      </c>
    </row>
    <row r="329" spans="1:72" ht="13.5" customHeight="1">
      <c r="A329" s="5" t="str">
        <f t="shared" si="17"/>
        <v>1861_각현내_019</v>
      </c>
      <c r="B329" s="2">
        <v>1861</v>
      </c>
      <c r="C329" s="2" t="s">
        <v>5173</v>
      </c>
      <c r="D329" s="2" t="s">
        <v>5174</v>
      </c>
      <c r="E329" s="2">
        <v>328</v>
      </c>
      <c r="F329" s="2">
        <v>2</v>
      </c>
      <c r="G329" s="2" t="s">
        <v>705</v>
      </c>
      <c r="H329" s="2" t="s">
        <v>2869</v>
      </c>
      <c r="I329" s="2">
        <v>5</v>
      </c>
      <c r="L329" s="2">
        <v>5</v>
      </c>
      <c r="M329" s="2" t="s">
        <v>5757</v>
      </c>
      <c r="N329" s="2" t="s">
        <v>5758</v>
      </c>
      <c r="S329" s="2" t="s">
        <v>59</v>
      </c>
      <c r="T329" s="2" t="s">
        <v>2943</v>
      </c>
      <c r="U329" s="2" t="s">
        <v>126</v>
      </c>
      <c r="V329" s="2" t="s">
        <v>2963</v>
      </c>
      <c r="Y329" s="2" t="s">
        <v>937</v>
      </c>
      <c r="Z329" s="2" t="s">
        <v>3236</v>
      </c>
      <c r="AC329" s="2">
        <v>38</v>
      </c>
      <c r="AD329" s="2" t="s">
        <v>278</v>
      </c>
      <c r="AE329" s="2" t="s">
        <v>3839</v>
      </c>
    </row>
    <row r="330" spans="1:72" ht="13.5" customHeight="1">
      <c r="A330" s="5" t="str">
        <f t="shared" si="17"/>
        <v>1861_각현내_019</v>
      </c>
      <c r="B330" s="2">
        <v>1861</v>
      </c>
      <c r="C330" s="2" t="s">
        <v>5173</v>
      </c>
      <c r="D330" s="2" t="s">
        <v>5174</v>
      </c>
      <c r="E330" s="2">
        <v>329</v>
      </c>
      <c r="F330" s="2">
        <v>2</v>
      </c>
      <c r="G330" s="2" t="s">
        <v>705</v>
      </c>
      <c r="H330" s="2" t="s">
        <v>2869</v>
      </c>
      <c r="I330" s="2">
        <v>5</v>
      </c>
      <c r="L330" s="2">
        <v>5</v>
      </c>
      <c r="M330" s="2" t="s">
        <v>5757</v>
      </c>
      <c r="N330" s="2" t="s">
        <v>5758</v>
      </c>
      <c r="S330" s="2" t="s">
        <v>59</v>
      </c>
      <c r="T330" s="2" t="s">
        <v>2943</v>
      </c>
      <c r="U330" s="2" t="s">
        <v>126</v>
      </c>
      <c r="V330" s="2" t="s">
        <v>2963</v>
      </c>
      <c r="Y330" s="2" t="s">
        <v>938</v>
      </c>
      <c r="Z330" s="2" t="s">
        <v>3237</v>
      </c>
      <c r="AC330" s="2">
        <v>34</v>
      </c>
      <c r="AD330" s="2" t="s">
        <v>136</v>
      </c>
      <c r="AE330" s="2" t="s">
        <v>3827</v>
      </c>
    </row>
    <row r="331" spans="1:72" ht="13.5" customHeight="1">
      <c r="A331" s="5" t="str">
        <f t="shared" si="17"/>
        <v>1861_각현내_019</v>
      </c>
      <c r="B331" s="2">
        <v>1861</v>
      </c>
      <c r="C331" s="2" t="s">
        <v>5173</v>
      </c>
      <c r="D331" s="2" t="s">
        <v>5174</v>
      </c>
      <c r="E331" s="2">
        <v>330</v>
      </c>
      <c r="F331" s="2">
        <v>2</v>
      </c>
      <c r="G331" s="2" t="s">
        <v>705</v>
      </c>
      <c r="H331" s="2" t="s">
        <v>2869</v>
      </c>
      <c r="I331" s="2">
        <v>6</v>
      </c>
      <c r="J331" s="2" t="s">
        <v>939</v>
      </c>
      <c r="K331" s="2" t="s">
        <v>5187</v>
      </c>
      <c r="L331" s="2">
        <v>1</v>
      </c>
      <c r="M331" s="2" t="s">
        <v>939</v>
      </c>
      <c r="N331" s="2" t="s">
        <v>5186</v>
      </c>
      <c r="T331" s="2" t="s">
        <v>5220</v>
      </c>
      <c r="U331" s="2" t="s">
        <v>940</v>
      </c>
      <c r="V331" s="2" t="s">
        <v>2977</v>
      </c>
      <c r="W331" s="2" t="s">
        <v>144</v>
      </c>
      <c r="X331" s="2" t="s">
        <v>5222</v>
      </c>
      <c r="Y331" s="2" t="s">
        <v>941</v>
      </c>
      <c r="Z331" s="2" t="s">
        <v>3238</v>
      </c>
      <c r="AC331" s="2">
        <v>44</v>
      </c>
      <c r="AD331" s="2" t="s">
        <v>244</v>
      </c>
      <c r="AE331" s="2" t="s">
        <v>3837</v>
      </c>
      <c r="AJ331" s="2" t="s">
        <v>17</v>
      </c>
      <c r="AK331" s="2" t="s">
        <v>3864</v>
      </c>
      <c r="AL331" s="2" t="s">
        <v>632</v>
      </c>
      <c r="AM331" s="2" t="s">
        <v>3892</v>
      </c>
      <c r="AT331" s="2" t="s">
        <v>137</v>
      </c>
      <c r="AU331" s="2" t="s">
        <v>2972</v>
      </c>
      <c r="AV331" s="2" t="s">
        <v>942</v>
      </c>
      <c r="AW331" s="2" t="s">
        <v>4038</v>
      </c>
      <c r="BG331" s="2" t="s">
        <v>137</v>
      </c>
      <c r="BH331" s="2" t="s">
        <v>2972</v>
      </c>
      <c r="BI331" s="2" t="s">
        <v>933</v>
      </c>
      <c r="BJ331" s="2" t="s">
        <v>4388</v>
      </c>
      <c r="BK331" s="2" t="s">
        <v>137</v>
      </c>
      <c r="BL331" s="2" t="s">
        <v>2972</v>
      </c>
      <c r="BM331" s="2" t="s">
        <v>943</v>
      </c>
      <c r="BN331" s="2" t="s">
        <v>3951</v>
      </c>
      <c r="BO331" s="2" t="s">
        <v>929</v>
      </c>
      <c r="BP331" s="2" t="s">
        <v>3934</v>
      </c>
      <c r="BQ331" s="2" t="s">
        <v>944</v>
      </c>
      <c r="BR331" s="2" t="s">
        <v>4946</v>
      </c>
      <c r="BS331" s="2" t="s">
        <v>142</v>
      </c>
      <c r="BT331" s="2" t="s">
        <v>3884</v>
      </c>
    </row>
    <row r="332" spans="1:72" ht="13.5" customHeight="1">
      <c r="A332" s="5" t="str">
        <f t="shared" si="17"/>
        <v>1861_각현내_019</v>
      </c>
      <c r="B332" s="2">
        <v>1861</v>
      </c>
      <c r="C332" s="2" t="s">
        <v>5173</v>
      </c>
      <c r="D332" s="2" t="s">
        <v>5174</v>
      </c>
      <c r="E332" s="2">
        <v>331</v>
      </c>
      <c r="F332" s="2">
        <v>2</v>
      </c>
      <c r="G332" s="2" t="s">
        <v>705</v>
      </c>
      <c r="H332" s="2" t="s">
        <v>2869</v>
      </c>
      <c r="I332" s="2">
        <v>6</v>
      </c>
      <c r="L332" s="2">
        <v>1</v>
      </c>
      <c r="M332" s="2" t="s">
        <v>939</v>
      </c>
      <c r="N332" s="2" t="s">
        <v>5186</v>
      </c>
      <c r="S332" s="2" t="s">
        <v>51</v>
      </c>
      <c r="T332" s="2" t="s">
        <v>2942</v>
      </c>
      <c r="W332" s="2" t="s">
        <v>546</v>
      </c>
      <c r="X332" s="2" t="s">
        <v>3007</v>
      </c>
      <c r="Y332" s="2" t="s">
        <v>10</v>
      </c>
      <c r="Z332" s="2" t="s">
        <v>2986</v>
      </c>
      <c r="AC332" s="2">
        <v>33</v>
      </c>
      <c r="AD332" s="2" t="s">
        <v>112</v>
      </c>
      <c r="AE332" s="2" t="s">
        <v>3819</v>
      </c>
      <c r="AJ332" s="2" t="s">
        <v>17</v>
      </c>
      <c r="AK332" s="2" t="s">
        <v>3864</v>
      </c>
      <c r="AL332" s="2" t="s">
        <v>39</v>
      </c>
      <c r="AM332" s="2" t="s">
        <v>3867</v>
      </c>
      <c r="AT332" s="2" t="s">
        <v>229</v>
      </c>
      <c r="AU332" s="2" t="s">
        <v>2966</v>
      </c>
      <c r="AV332" s="2" t="s">
        <v>945</v>
      </c>
      <c r="AW332" s="2" t="s">
        <v>3484</v>
      </c>
      <c r="BG332" s="2" t="s">
        <v>229</v>
      </c>
      <c r="BH332" s="2" t="s">
        <v>2966</v>
      </c>
      <c r="BI332" s="2" t="s">
        <v>946</v>
      </c>
      <c r="BJ332" s="2" t="s">
        <v>4389</v>
      </c>
      <c r="BK332" s="2" t="s">
        <v>229</v>
      </c>
      <c r="BL332" s="2" t="s">
        <v>2966</v>
      </c>
      <c r="BM332" s="2" t="s">
        <v>947</v>
      </c>
      <c r="BN332" s="2" t="s">
        <v>4692</v>
      </c>
      <c r="BO332" s="2" t="s">
        <v>137</v>
      </c>
      <c r="BP332" s="2" t="s">
        <v>2972</v>
      </c>
      <c r="BQ332" s="2" t="s">
        <v>948</v>
      </c>
      <c r="BR332" s="2" t="s">
        <v>5539</v>
      </c>
      <c r="BS332" s="2" t="s">
        <v>415</v>
      </c>
      <c r="BT332" s="2" t="s">
        <v>3898</v>
      </c>
    </row>
    <row r="333" spans="1:72" ht="13.5" customHeight="1">
      <c r="A333" s="5" t="str">
        <f t="shared" si="17"/>
        <v>1861_각현내_019</v>
      </c>
      <c r="B333" s="2">
        <v>1861</v>
      </c>
      <c r="C333" s="2" t="s">
        <v>5173</v>
      </c>
      <c r="D333" s="2" t="s">
        <v>5174</v>
      </c>
      <c r="E333" s="2">
        <v>332</v>
      </c>
      <c r="F333" s="2">
        <v>2</v>
      </c>
      <c r="G333" s="2" t="s">
        <v>705</v>
      </c>
      <c r="H333" s="2" t="s">
        <v>2869</v>
      </c>
      <c r="I333" s="2">
        <v>6</v>
      </c>
      <c r="L333" s="2">
        <v>1</v>
      </c>
      <c r="M333" s="2" t="s">
        <v>939</v>
      </c>
      <c r="N333" s="2" t="s">
        <v>5186</v>
      </c>
      <c r="S333" s="2" t="s">
        <v>207</v>
      </c>
      <c r="T333" s="2" t="s">
        <v>2949</v>
      </c>
      <c r="AC333" s="2">
        <v>10</v>
      </c>
      <c r="AD333" s="2" t="s">
        <v>86</v>
      </c>
      <c r="AE333" s="2" t="s">
        <v>3815</v>
      </c>
    </row>
    <row r="334" spans="1:72" ht="13.5" customHeight="1">
      <c r="A334" s="5" t="str">
        <f t="shared" si="17"/>
        <v>1861_각현내_019</v>
      </c>
      <c r="B334" s="2">
        <v>1861</v>
      </c>
      <c r="C334" s="2" t="s">
        <v>5173</v>
      </c>
      <c r="D334" s="2" t="s">
        <v>5174</v>
      </c>
      <c r="E334" s="2">
        <v>333</v>
      </c>
      <c r="F334" s="2">
        <v>2</v>
      </c>
      <c r="G334" s="2" t="s">
        <v>705</v>
      </c>
      <c r="H334" s="2" t="s">
        <v>2869</v>
      </c>
      <c r="I334" s="2">
        <v>6</v>
      </c>
      <c r="L334" s="2">
        <v>2</v>
      </c>
      <c r="M334" s="2" t="s">
        <v>5759</v>
      </c>
      <c r="N334" s="2" t="s">
        <v>5760</v>
      </c>
      <c r="T334" s="2" t="s">
        <v>5220</v>
      </c>
      <c r="U334" s="2" t="s">
        <v>55</v>
      </c>
      <c r="V334" s="2" t="s">
        <v>2962</v>
      </c>
      <c r="W334" s="2" t="s">
        <v>47</v>
      </c>
      <c r="X334" s="2" t="s">
        <v>5196</v>
      </c>
      <c r="Y334" s="2" t="s">
        <v>949</v>
      </c>
      <c r="Z334" s="2" t="s">
        <v>3239</v>
      </c>
      <c r="AC334" s="2">
        <v>57</v>
      </c>
      <c r="AD334" s="2" t="s">
        <v>298</v>
      </c>
      <c r="AE334" s="2" t="s">
        <v>3841</v>
      </c>
      <c r="AJ334" s="2" t="s">
        <v>17</v>
      </c>
      <c r="AK334" s="2" t="s">
        <v>3864</v>
      </c>
      <c r="AL334" s="2" t="s">
        <v>152</v>
      </c>
      <c r="AM334" s="2" t="s">
        <v>3880</v>
      </c>
      <c r="AT334" s="2" t="s">
        <v>40</v>
      </c>
      <c r="AU334" s="2" t="s">
        <v>3927</v>
      </c>
      <c r="AV334" s="2" t="s">
        <v>888</v>
      </c>
      <c r="AW334" s="2" t="s">
        <v>4039</v>
      </c>
      <c r="BG334" s="2" t="s">
        <v>40</v>
      </c>
      <c r="BH334" s="2" t="s">
        <v>3927</v>
      </c>
      <c r="BI334" s="2" t="s">
        <v>950</v>
      </c>
      <c r="BJ334" s="2" t="s">
        <v>4325</v>
      </c>
      <c r="BK334" s="2" t="s">
        <v>40</v>
      </c>
      <c r="BL334" s="2" t="s">
        <v>3927</v>
      </c>
      <c r="BM334" s="2" t="s">
        <v>736</v>
      </c>
      <c r="BN334" s="2" t="s">
        <v>4366</v>
      </c>
      <c r="BO334" s="2" t="s">
        <v>40</v>
      </c>
      <c r="BP334" s="2" t="s">
        <v>3927</v>
      </c>
      <c r="BQ334" s="2" t="s">
        <v>951</v>
      </c>
      <c r="BR334" s="2" t="s">
        <v>4947</v>
      </c>
      <c r="BS334" s="2" t="s">
        <v>152</v>
      </c>
      <c r="BT334" s="2" t="s">
        <v>3880</v>
      </c>
    </row>
    <row r="335" spans="1:72" ht="13.5" customHeight="1">
      <c r="A335" s="5" t="str">
        <f t="shared" ref="A335:A352" si="18">HYPERLINK("http://kyu.snu.ac.kr/sdhj/index.jsp?type=hj/GK14785_00_IH_0001_020.jpg","1861_각현내_020")</f>
        <v>1861_각현내_020</v>
      </c>
      <c r="B335" s="2">
        <v>1861</v>
      </c>
      <c r="C335" s="2" t="s">
        <v>5173</v>
      </c>
      <c r="D335" s="2" t="s">
        <v>5174</v>
      </c>
      <c r="E335" s="2">
        <v>334</v>
      </c>
      <c r="F335" s="2">
        <v>2</v>
      </c>
      <c r="G335" s="2" t="s">
        <v>705</v>
      </c>
      <c r="H335" s="2" t="s">
        <v>2869</v>
      </c>
      <c r="I335" s="2">
        <v>6</v>
      </c>
      <c r="L335" s="2">
        <v>2</v>
      </c>
      <c r="M335" s="2" t="s">
        <v>5759</v>
      </c>
      <c r="N335" s="2" t="s">
        <v>5760</v>
      </c>
      <c r="S335" s="2" t="s">
        <v>51</v>
      </c>
      <c r="T335" s="2" t="s">
        <v>2942</v>
      </c>
      <c r="W335" s="2" t="s">
        <v>952</v>
      </c>
      <c r="X335" s="2" t="s">
        <v>3014</v>
      </c>
      <c r="Y335" s="2" t="s">
        <v>48</v>
      </c>
      <c r="Z335" s="2" t="s">
        <v>3034</v>
      </c>
      <c r="AC335" s="2">
        <v>56</v>
      </c>
      <c r="AD335" s="2" t="s">
        <v>200</v>
      </c>
      <c r="AE335" s="2" t="s">
        <v>3832</v>
      </c>
      <c r="AJ335" s="2" t="s">
        <v>17</v>
      </c>
      <c r="AK335" s="2" t="s">
        <v>3864</v>
      </c>
      <c r="AL335" s="2" t="s">
        <v>729</v>
      </c>
      <c r="AM335" s="2" t="s">
        <v>3901</v>
      </c>
      <c r="AT335" s="2" t="s">
        <v>40</v>
      </c>
      <c r="AU335" s="2" t="s">
        <v>3927</v>
      </c>
      <c r="AV335" s="2" t="s">
        <v>953</v>
      </c>
      <c r="AW335" s="2" t="s">
        <v>4040</v>
      </c>
      <c r="BG335" s="2" t="s">
        <v>40</v>
      </c>
      <c r="BH335" s="2" t="s">
        <v>3927</v>
      </c>
      <c r="BI335" s="2" t="s">
        <v>954</v>
      </c>
      <c r="BJ335" s="2" t="s">
        <v>4390</v>
      </c>
      <c r="BK335" s="2" t="s">
        <v>40</v>
      </c>
      <c r="BL335" s="2" t="s">
        <v>3927</v>
      </c>
      <c r="BM335" s="2" t="s">
        <v>120</v>
      </c>
      <c r="BN335" s="2" t="s">
        <v>3054</v>
      </c>
      <c r="BO335" s="2" t="s">
        <v>40</v>
      </c>
      <c r="BP335" s="2" t="s">
        <v>3927</v>
      </c>
      <c r="BQ335" s="2" t="s">
        <v>955</v>
      </c>
      <c r="BR335" s="2" t="s">
        <v>4948</v>
      </c>
      <c r="BS335" s="2" t="s">
        <v>39</v>
      </c>
      <c r="BT335" s="2" t="s">
        <v>3867</v>
      </c>
    </row>
    <row r="336" spans="1:72" ht="13.5" customHeight="1">
      <c r="A336" s="5" t="str">
        <f t="shared" si="18"/>
        <v>1861_각현내_020</v>
      </c>
      <c r="B336" s="2">
        <v>1861</v>
      </c>
      <c r="C336" s="2" t="s">
        <v>5173</v>
      </c>
      <c r="D336" s="2" t="s">
        <v>5174</v>
      </c>
      <c r="E336" s="2">
        <v>335</v>
      </c>
      <c r="F336" s="2">
        <v>2</v>
      </c>
      <c r="G336" s="2" t="s">
        <v>705</v>
      </c>
      <c r="H336" s="2" t="s">
        <v>2869</v>
      </c>
      <c r="I336" s="2">
        <v>6</v>
      </c>
      <c r="L336" s="2">
        <v>2</v>
      </c>
      <c r="M336" s="2" t="s">
        <v>5759</v>
      </c>
      <c r="N336" s="2" t="s">
        <v>5760</v>
      </c>
      <c r="T336" s="2" t="s">
        <v>5221</v>
      </c>
      <c r="U336" s="2" t="s">
        <v>66</v>
      </c>
      <c r="V336" s="2" t="s">
        <v>2961</v>
      </c>
      <c r="Y336" s="2" t="s">
        <v>956</v>
      </c>
      <c r="Z336" s="2" t="s">
        <v>3240</v>
      </c>
      <c r="AC336" s="2">
        <v>58</v>
      </c>
      <c r="AD336" s="2" t="s">
        <v>298</v>
      </c>
      <c r="AE336" s="2" t="s">
        <v>3841</v>
      </c>
    </row>
    <row r="337" spans="1:72" ht="13.5" customHeight="1">
      <c r="A337" s="5" t="str">
        <f t="shared" si="18"/>
        <v>1861_각현내_020</v>
      </c>
      <c r="B337" s="2">
        <v>1861</v>
      </c>
      <c r="C337" s="2" t="s">
        <v>5173</v>
      </c>
      <c r="D337" s="2" t="s">
        <v>5174</v>
      </c>
      <c r="E337" s="2">
        <v>336</v>
      </c>
      <c r="F337" s="2">
        <v>2</v>
      </c>
      <c r="G337" s="2" t="s">
        <v>705</v>
      </c>
      <c r="H337" s="2" t="s">
        <v>2869</v>
      </c>
      <c r="I337" s="2">
        <v>6</v>
      </c>
      <c r="L337" s="2">
        <v>3</v>
      </c>
      <c r="M337" s="2" t="s">
        <v>5761</v>
      </c>
      <c r="N337" s="2" t="s">
        <v>5762</v>
      </c>
      <c r="T337" s="2" t="s">
        <v>5220</v>
      </c>
      <c r="U337" s="2" t="s">
        <v>55</v>
      </c>
      <c r="V337" s="2" t="s">
        <v>2962</v>
      </c>
      <c r="W337" s="2" t="s">
        <v>47</v>
      </c>
      <c r="X337" s="2" t="s">
        <v>5196</v>
      </c>
      <c r="Y337" s="2" t="s">
        <v>957</v>
      </c>
      <c r="Z337" s="2" t="s">
        <v>3241</v>
      </c>
      <c r="AC337" s="2">
        <v>57</v>
      </c>
      <c r="AD337" s="2" t="s">
        <v>298</v>
      </c>
      <c r="AE337" s="2" t="s">
        <v>3841</v>
      </c>
      <c r="AJ337" s="2" t="s">
        <v>17</v>
      </c>
      <c r="AK337" s="2" t="s">
        <v>3864</v>
      </c>
      <c r="AL337" s="2" t="s">
        <v>152</v>
      </c>
      <c r="AM337" s="2" t="s">
        <v>3880</v>
      </c>
      <c r="AT337" s="2" t="s">
        <v>40</v>
      </c>
      <c r="AU337" s="2" t="s">
        <v>3927</v>
      </c>
      <c r="AV337" s="2" t="s">
        <v>958</v>
      </c>
      <c r="AW337" s="2" t="s">
        <v>4011</v>
      </c>
      <c r="BG337" s="2" t="s">
        <v>40</v>
      </c>
      <c r="BH337" s="2" t="s">
        <v>3927</v>
      </c>
      <c r="BI337" s="2" t="s">
        <v>727</v>
      </c>
      <c r="BJ337" s="2" t="s">
        <v>4029</v>
      </c>
      <c r="BK337" s="2" t="s">
        <v>40</v>
      </c>
      <c r="BL337" s="2" t="s">
        <v>3927</v>
      </c>
      <c r="BM337" s="2" t="s">
        <v>696</v>
      </c>
      <c r="BN337" s="2" t="s">
        <v>4382</v>
      </c>
      <c r="BO337" s="2" t="s">
        <v>40</v>
      </c>
      <c r="BP337" s="2" t="s">
        <v>3927</v>
      </c>
      <c r="BQ337" s="2" t="s">
        <v>959</v>
      </c>
      <c r="BR337" s="2" t="s">
        <v>4949</v>
      </c>
      <c r="BS337" s="2" t="s">
        <v>729</v>
      </c>
      <c r="BT337" s="2" t="s">
        <v>3901</v>
      </c>
    </row>
    <row r="338" spans="1:72" ht="13.5" customHeight="1">
      <c r="A338" s="5" t="str">
        <f t="shared" si="18"/>
        <v>1861_각현내_020</v>
      </c>
      <c r="B338" s="2">
        <v>1861</v>
      </c>
      <c r="C338" s="2" t="s">
        <v>5173</v>
      </c>
      <c r="D338" s="2" t="s">
        <v>5174</v>
      </c>
      <c r="E338" s="2">
        <v>337</v>
      </c>
      <c r="F338" s="2">
        <v>2</v>
      </c>
      <c r="G338" s="2" t="s">
        <v>705</v>
      </c>
      <c r="H338" s="2" t="s">
        <v>2869</v>
      </c>
      <c r="I338" s="2">
        <v>6</v>
      </c>
      <c r="L338" s="2">
        <v>3</v>
      </c>
      <c r="M338" s="2" t="s">
        <v>5761</v>
      </c>
      <c r="N338" s="2" t="s">
        <v>5762</v>
      </c>
      <c r="S338" s="2" t="s">
        <v>51</v>
      </c>
      <c r="T338" s="2" t="s">
        <v>2942</v>
      </c>
      <c r="W338" s="2" t="s">
        <v>95</v>
      </c>
      <c r="X338" s="2" t="s">
        <v>5192</v>
      </c>
      <c r="Y338" s="2" t="s">
        <v>48</v>
      </c>
      <c r="Z338" s="2" t="s">
        <v>3034</v>
      </c>
      <c r="AC338" s="2">
        <v>57</v>
      </c>
      <c r="AD338" s="2" t="s">
        <v>298</v>
      </c>
      <c r="AE338" s="2" t="s">
        <v>3841</v>
      </c>
      <c r="AJ338" s="2" t="s">
        <v>17</v>
      </c>
      <c r="AK338" s="2" t="s">
        <v>3864</v>
      </c>
      <c r="AL338" s="2" t="s">
        <v>94</v>
      </c>
      <c r="AM338" s="2" t="s">
        <v>5274</v>
      </c>
      <c r="AT338" s="2" t="s">
        <v>40</v>
      </c>
      <c r="AU338" s="2" t="s">
        <v>3927</v>
      </c>
      <c r="AV338" s="2" t="s">
        <v>960</v>
      </c>
      <c r="AW338" s="2" t="s">
        <v>4041</v>
      </c>
      <c r="BG338" s="2" t="s">
        <v>40</v>
      </c>
      <c r="BH338" s="2" t="s">
        <v>3927</v>
      </c>
      <c r="BI338" s="2" t="s">
        <v>961</v>
      </c>
      <c r="BJ338" s="2" t="s">
        <v>4391</v>
      </c>
      <c r="BK338" s="2" t="s">
        <v>40</v>
      </c>
      <c r="BL338" s="2" t="s">
        <v>3927</v>
      </c>
      <c r="BM338" s="2" t="s">
        <v>962</v>
      </c>
      <c r="BN338" s="2" t="s">
        <v>4010</v>
      </c>
      <c r="BO338" s="2" t="s">
        <v>40</v>
      </c>
      <c r="BP338" s="2" t="s">
        <v>3927</v>
      </c>
      <c r="BQ338" s="2" t="s">
        <v>963</v>
      </c>
      <c r="BR338" s="2" t="s">
        <v>4950</v>
      </c>
      <c r="BS338" s="2" t="s">
        <v>130</v>
      </c>
      <c r="BT338" s="2" t="s">
        <v>3873</v>
      </c>
    </row>
    <row r="339" spans="1:72" ht="13.5" customHeight="1">
      <c r="A339" s="5" t="str">
        <f t="shared" si="18"/>
        <v>1861_각현내_020</v>
      </c>
      <c r="B339" s="2">
        <v>1861</v>
      </c>
      <c r="C339" s="2" t="s">
        <v>5173</v>
      </c>
      <c r="D339" s="2" t="s">
        <v>5174</v>
      </c>
      <c r="E339" s="2">
        <v>338</v>
      </c>
      <c r="F339" s="2">
        <v>2</v>
      </c>
      <c r="G339" s="2" t="s">
        <v>705</v>
      </c>
      <c r="H339" s="2" t="s">
        <v>2869</v>
      </c>
      <c r="I339" s="2">
        <v>6</v>
      </c>
      <c r="L339" s="2">
        <v>3</v>
      </c>
      <c r="M339" s="2" t="s">
        <v>5761</v>
      </c>
      <c r="N339" s="2" t="s">
        <v>5762</v>
      </c>
      <c r="T339" s="2" t="s">
        <v>5221</v>
      </c>
      <c r="U339" s="2" t="s">
        <v>66</v>
      </c>
      <c r="V339" s="2" t="s">
        <v>2961</v>
      </c>
      <c r="Y339" s="2" t="s">
        <v>964</v>
      </c>
      <c r="Z339" s="2" t="s">
        <v>3242</v>
      </c>
      <c r="AC339" s="2">
        <v>26</v>
      </c>
      <c r="AD339" s="2" t="s">
        <v>53</v>
      </c>
      <c r="AE339" s="2" t="s">
        <v>3805</v>
      </c>
    </row>
    <row r="340" spans="1:72" ht="13.5" customHeight="1">
      <c r="A340" s="5" t="str">
        <f t="shared" si="18"/>
        <v>1861_각현내_020</v>
      </c>
      <c r="B340" s="2">
        <v>1861</v>
      </c>
      <c r="C340" s="2" t="s">
        <v>5173</v>
      </c>
      <c r="D340" s="2" t="s">
        <v>5174</v>
      </c>
      <c r="E340" s="2">
        <v>339</v>
      </c>
      <c r="F340" s="2">
        <v>2</v>
      </c>
      <c r="G340" s="2" t="s">
        <v>705</v>
      </c>
      <c r="H340" s="2" t="s">
        <v>2869</v>
      </c>
      <c r="I340" s="2">
        <v>6</v>
      </c>
      <c r="L340" s="2">
        <v>3</v>
      </c>
      <c r="M340" s="2" t="s">
        <v>5761</v>
      </c>
      <c r="N340" s="2" t="s">
        <v>5762</v>
      </c>
      <c r="T340" s="2" t="s">
        <v>5221</v>
      </c>
      <c r="U340" s="2" t="s">
        <v>66</v>
      </c>
      <c r="V340" s="2" t="s">
        <v>2961</v>
      </c>
      <c r="Y340" s="2" t="s">
        <v>965</v>
      </c>
      <c r="Z340" s="2" t="s">
        <v>3243</v>
      </c>
      <c r="AC340" s="2">
        <v>18</v>
      </c>
      <c r="AD340" s="2" t="s">
        <v>125</v>
      </c>
      <c r="AE340" s="2" t="s">
        <v>3825</v>
      </c>
    </row>
    <row r="341" spans="1:72" ht="13.5" customHeight="1">
      <c r="A341" s="5" t="str">
        <f t="shared" si="18"/>
        <v>1861_각현내_020</v>
      </c>
      <c r="B341" s="2">
        <v>1861</v>
      </c>
      <c r="C341" s="2" t="s">
        <v>5173</v>
      </c>
      <c r="D341" s="2" t="s">
        <v>5174</v>
      </c>
      <c r="E341" s="2">
        <v>340</v>
      </c>
      <c r="F341" s="2">
        <v>2</v>
      </c>
      <c r="G341" s="2" t="s">
        <v>705</v>
      </c>
      <c r="H341" s="2" t="s">
        <v>2869</v>
      </c>
      <c r="I341" s="2">
        <v>6</v>
      </c>
      <c r="L341" s="2">
        <v>4</v>
      </c>
      <c r="M341" s="2" t="s">
        <v>5615</v>
      </c>
      <c r="N341" s="2" t="s">
        <v>5616</v>
      </c>
      <c r="T341" s="2" t="s">
        <v>5220</v>
      </c>
      <c r="W341" s="2" t="s">
        <v>47</v>
      </c>
      <c r="X341" s="2" t="s">
        <v>5196</v>
      </c>
      <c r="Y341" s="2" t="s">
        <v>10</v>
      </c>
      <c r="Z341" s="2" t="s">
        <v>2986</v>
      </c>
      <c r="AC341" s="2">
        <v>68</v>
      </c>
      <c r="AD341" s="2" t="s">
        <v>310</v>
      </c>
      <c r="AE341" s="2" t="s">
        <v>3403</v>
      </c>
      <c r="AJ341" s="2" t="s">
        <v>17</v>
      </c>
      <c r="AK341" s="2" t="s">
        <v>3864</v>
      </c>
      <c r="AL341" s="2" t="s">
        <v>152</v>
      </c>
      <c r="AM341" s="2" t="s">
        <v>3880</v>
      </c>
      <c r="AT341" s="2" t="s">
        <v>137</v>
      </c>
      <c r="AU341" s="2" t="s">
        <v>2972</v>
      </c>
      <c r="AV341" s="2" t="s">
        <v>966</v>
      </c>
      <c r="AW341" s="2" t="s">
        <v>4042</v>
      </c>
      <c r="BG341" s="2" t="s">
        <v>137</v>
      </c>
      <c r="BH341" s="2" t="s">
        <v>2972</v>
      </c>
      <c r="BI341" s="2" t="s">
        <v>736</v>
      </c>
      <c r="BJ341" s="2" t="s">
        <v>4366</v>
      </c>
      <c r="BK341" s="2" t="s">
        <v>40</v>
      </c>
      <c r="BL341" s="2" t="s">
        <v>3927</v>
      </c>
      <c r="BM341" s="2" t="s">
        <v>737</v>
      </c>
      <c r="BN341" s="2" t="s">
        <v>3365</v>
      </c>
      <c r="BO341" s="2" t="s">
        <v>137</v>
      </c>
      <c r="BP341" s="2" t="s">
        <v>2972</v>
      </c>
      <c r="BQ341" s="2" t="s">
        <v>967</v>
      </c>
      <c r="BR341" s="2" t="s">
        <v>4951</v>
      </c>
      <c r="BS341" s="2" t="s">
        <v>185</v>
      </c>
      <c r="BT341" s="2" t="s">
        <v>3906</v>
      </c>
    </row>
    <row r="342" spans="1:72" ht="13.5" customHeight="1">
      <c r="A342" s="5" t="str">
        <f t="shared" si="18"/>
        <v>1861_각현내_020</v>
      </c>
      <c r="B342" s="2">
        <v>1861</v>
      </c>
      <c r="C342" s="2" t="s">
        <v>5173</v>
      </c>
      <c r="D342" s="2" t="s">
        <v>5174</v>
      </c>
      <c r="E342" s="2">
        <v>341</v>
      </c>
      <c r="F342" s="2">
        <v>2</v>
      </c>
      <c r="G342" s="2" t="s">
        <v>705</v>
      </c>
      <c r="H342" s="2" t="s">
        <v>2869</v>
      </c>
      <c r="I342" s="2">
        <v>6</v>
      </c>
      <c r="L342" s="2">
        <v>4</v>
      </c>
      <c r="M342" s="2" t="s">
        <v>5615</v>
      </c>
      <c r="N342" s="2" t="s">
        <v>5616</v>
      </c>
      <c r="S342" s="2" t="s">
        <v>207</v>
      </c>
      <c r="T342" s="2" t="s">
        <v>2949</v>
      </c>
      <c r="AC342" s="2">
        <v>15</v>
      </c>
      <c r="AD342" s="2" t="s">
        <v>178</v>
      </c>
      <c r="AE342" s="2" t="s">
        <v>3830</v>
      </c>
    </row>
    <row r="343" spans="1:72" ht="13.5" customHeight="1">
      <c r="A343" s="5" t="str">
        <f t="shared" si="18"/>
        <v>1861_각현내_020</v>
      </c>
      <c r="B343" s="2">
        <v>1861</v>
      </c>
      <c r="C343" s="2" t="s">
        <v>5173</v>
      </c>
      <c r="D343" s="2" t="s">
        <v>5174</v>
      </c>
      <c r="E343" s="2">
        <v>342</v>
      </c>
      <c r="F343" s="2">
        <v>2</v>
      </c>
      <c r="G343" s="2" t="s">
        <v>705</v>
      </c>
      <c r="H343" s="2" t="s">
        <v>2869</v>
      </c>
      <c r="I343" s="2">
        <v>6</v>
      </c>
      <c r="L343" s="2">
        <v>4</v>
      </c>
      <c r="M343" s="2" t="s">
        <v>5615</v>
      </c>
      <c r="N343" s="2" t="s">
        <v>5616</v>
      </c>
      <c r="S343" s="2" t="s">
        <v>207</v>
      </c>
      <c r="T343" s="2" t="s">
        <v>2949</v>
      </c>
      <c r="AC343" s="2">
        <v>13</v>
      </c>
      <c r="AD343" s="2" t="s">
        <v>72</v>
      </c>
      <c r="AE343" s="2" t="s">
        <v>3809</v>
      </c>
    </row>
    <row r="344" spans="1:72" ht="13.5" customHeight="1">
      <c r="A344" s="5" t="str">
        <f t="shared" si="18"/>
        <v>1861_각현내_020</v>
      </c>
      <c r="B344" s="2">
        <v>1861</v>
      </c>
      <c r="C344" s="2" t="s">
        <v>5173</v>
      </c>
      <c r="D344" s="2" t="s">
        <v>5174</v>
      </c>
      <c r="E344" s="2">
        <v>343</v>
      </c>
      <c r="F344" s="2">
        <v>2</v>
      </c>
      <c r="G344" s="2" t="s">
        <v>705</v>
      </c>
      <c r="H344" s="2" t="s">
        <v>2869</v>
      </c>
      <c r="I344" s="2">
        <v>6</v>
      </c>
      <c r="L344" s="2">
        <v>5</v>
      </c>
      <c r="M344" s="2" t="s">
        <v>5763</v>
      </c>
      <c r="N344" s="2" t="s">
        <v>5764</v>
      </c>
      <c r="T344" s="2" t="s">
        <v>5220</v>
      </c>
      <c r="U344" s="2" t="s">
        <v>137</v>
      </c>
      <c r="V344" s="2" t="s">
        <v>2972</v>
      </c>
      <c r="W344" s="2" t="s">
        <v>47</v>
      </c>
      <c r="X344" s="2" t="s">
        <v>5196</v>
      </c>
      <c r="Y344" s="2" t="s">
        <v>968</v>
      </c>
      <c r="Z344" s="2" t="s">
        <v>3244</v>
      </c>
      <c r="AC344" s="2">
        <v>44</v>
      </c>
      <c r="AD344" s="2" t="s">
        <v>244</v>
      </c>
      <c r="AE344" s="2" t="s">
        <v>3837</v>
      </c>
      <c r="AJ344" s="2" t="s">
        <v>17</v>
      </c>
      <c r="AK344" s="2" t="s">
        <v>3864</v>
      </c>
      <c r="AL344" s="2" t="s">
        <v>152</v>
      </c>
      <c r="AM344" s="2" t="s">
        <v>3880</v>
      </c>
      <c r="AT344" s="2" t="s">
        <v>137</v>
      </c>
      <c r="AU344" s="2" t="s">
        <v>2972</v>
      </c>
      <c r="AV344" s="2" t="s">
        <v>969</v>
      </c>
      <c r="AW344" s="2" t="s">
        <v>4043</v>
      </c>
      <c r="BG344" s="2" t="s">
        <v>137</v>
      </c>
      <c r="BH344" s="2" t="s">
        <v>2972</v>
      </c>
      <c r="BI344" s="2" t="s">
        <v>970</v>
      </c>
      <c r="BJ344" s="2" t="s">
        <v>4039</v>
      </c>
      <c r="BK344" s="2" t="s">
        <v>137</v>
      </c>
      <c r="BL344" s="2" t="s">
        <v>2972</v>
      </c>
      <c r="BM344" s="2" t="s">
        <v>966</v>
      </c>
      <c r="BN344" s="2" t="s">
        <v>4042</v>
      </c>
      <c r="BO344" s="2" t="s">
        <v>137</v>
      </c>
      <c r="BP344" s="2" t="s">
        <v>2972</v>
      </c>
      <c r="BQ344" s="2" t="s">
        <v>971</v>
      </c>
      <c r="BR344" s="2" t="s">
        <v>5475</v>
      </c>
      <c r="BS344" s="2" t="s">
        <v>94</v>
      </c>
      <c r="BT344" s="2" t="s">
        <v>5274</v>
      </c>
    </row>
    <row r="345" spans="1:72" ht="13.5" customHeight="1">
      <c r="A345" s="5" t="str">
        <f t="shared" si="18"/>
        <v>1861_각현내_020</v>
      </c>
      <c r="B345" s="2">
        <v>1861</v>
      </c>
      <c r="C345" s="2" t="s">
        <v>5173</v>
      </c>
      <c r="D345" s="2" t="s">
        <v>5174</v>
      </c>
      <c r="E345" s="2">
        <v>344</v>
      </c>
      <c r="F345" s="2">
        <v>2</v>
      </c>
      <c r="G345" s="2" t="s">
        <v>705</v>
      </c>
      <c r="H345" s="2" t="s">
        <v>2869</v>
      </c>
      <c r="I345" s="2">
        <v>6</v>
      </c>
      <c r="L345" s="2">
        <v>5</v>
      </c>
      <c r="M345" s="2" t="s">
        <v>5763</v>
      </c>
      <c r="N345" s="2" t="s">
        <v>5764</v>
      </c>
      <c r="S345" s="2" t="s">
        <v>51</v>
      </c>
      <c r="T345" s="2" t="s">
        <v>2942</v>
      </c>
      <c r="W345" s="2" t="s">
        <v>494</v>
      </c>
      <c r="X345" s="2" t="s">
        <v>3005</v>
      </c>
      <c r="Y345" s="2" t="s">
        <v>10</v>
      </c>
      <c r="Z345" s="2" t="s">
        <v>2986</v>
      </c>
      <c r="AC345" s="2">
        <v>33</v>
      </c>
      <c r="AD345" s="2" t="s">
        <v>136</v>
      </c>
      <c r="AE345" s="2" t="s">
        <v>3827</v>
      </c>
      <c r="AJ345" s="2" t="s">
        <v>17</v>
      </c>
      <c r="AK345" s="2" t="s">
        <v>3864</v>
      </c>
      <c r="AL345" s="2" t="s">
        <v>580</v>
      </c>
      <c r="AM345" s="2" t="s">
        <v>3889</v>
      </c>
      <c r="AT345" s="2" t="s">
        <v>246</v>
      </c>
      <c r="AU345" s="2" t="s">
        <v>2975</v>
      </c>
      <c r="AV345" s="2" t="s">
        <v>707</v>
      </c>
      <c r="AW345" s="2" t="s">
        <v>3190</v>
      </c>
      <c r="BG345" s="2" t="s">
        <v>246</v>
      </c>
      <c r="BH345" s="2" t="s">
        <v>2975</v>
      </c>
      <c r="BI345" s="2" t="s">
        <v>411</v>
      </c>
      <c r="BJ345" s="2" t="s">
        <v>3002</v>
      </c>
      <c r="BK345" s="2" t="s">
        <v>246</v>
      </c>
      <c r="BL345" s="2" t="s">
        <v>2975</v>
      </c>
      <c r="BM345" s="2" t="s">
        <v>972</v>
      </c>
      <c r="BN345" s="2" t="s">
        <v>3653</v>
      </c>
      <c r="BO345" s="2" t="s">
        <v>246</v>
      </c>
      <c r="BP345" s="2" t="s">
        <v>2975</v>
      </c>
      <c r="BQ345" s="2" t="s">
        <v>973</v>
      </c>
      <c r="BR345" s="2" t="s">
        <v>4952</v>
      </c>
      <c r="BS345" s="2" t="s">
        <v>152</v>
      </c>
      <c r="BT345" s="2" t="s">
        <v>3880</v>
      </c>
    </row>
    <row r="346" spans="1:72" ht="13.5" customHeight="1">
      <c r="A346" s="5" t="str">
        <f t="shared" si="18"/>
        <v>1861_각현내_020</v>
      </c>
      <c r="B346" s="2">
        <v>1861</v>
      </c>
      <c r="C346" s="2" t="s">
        <v>5173</v>
      </c>
      <c r="D346" s="2" t="s">
        <v>5174</v>
      </c>
      <c r="E346" s="2">
        <v>345</v>
      </c>
      <c r="F346" s="2">
        <v>2</v>
      </c>
      <c r="G346" s="2" t="s">
        <v>705</v>
      </c>
      <c r="H346" s="2" t="s">
        <v>2869</v>
      </c>
      <c r="I346" s="2">
        <v>6</v>
      </c>
      <c r="L346" s="2">
        <v>5</v>
      </c>
      <c r="M346" s="2" t="s">
        <v>5763</v>
      </c>
      <c r="N346" s="2" t="s">
        <v>5764</v>
      </c>
      <c r="S346" s="2" t="s">
        <v>207</v>
      </c>
      <c r="T346" s="2" t="s">
        <v>2949</v>
      </c>
      <c r="AC346" s="2">
        <v>15</v>
      </c>
      <c r="AD346" s="2" t="s">
        <v>178</v>
      </c>
      <c r="AE346" s="2" t="s">
        <v>3830</v>
      </c>
    </row>
    <row r="347" spans="1:72" ht="13.5" customHeight="1">
      <c r="A347" s="5" t="str">
        <f t="shared" si="18"/>
        <v>1861_각현내_020</v>
      </c>
      <c r="B347" s="2">
        <v>1861</v>
      </c>
      <c r="C347" s="2" t="s">
        <v>5173</v>
      </c>
      <c r="D347" s="2" t="s">
        <v>5174</v>
      </c>
      <c r="E347" s="2">
        <v>346</v>
      </c>
      <c r="F347" s="2">
        <v>2</v>
      </c>
      <c r="G347" s="2" t="s">
        <v>705</v>
      </c>
      <c r="H347" s="2" t="s">
        <v>2869</v>
      </c>
      <c r="I347" s="2">
        <v>6</v>
      </c>
      <c r="L347" s="2">
        <v>5</v>
      </c>
      <c r="M347" s="2" t="s">
        <v>5763</v>
      </c>
      <c r="N347" s="2" t="s">
        <v>5764</v>
      </c>
      <c r="S347" s="2" t="s">
        <v>207</v>
      </c>
      <c r="T347" s="2" t="s">
        <v>2949</v>
      </c>
      <c r="AC347" s="2">
        <v>13</v>
      </c>
      <c r="AD347" s="2" t="s">
        <v>72</v>
      </c>
      <c r="AE347" s="2" t="s">
        <v>3809</v>
      </c>
    </row>
    <row r="348" spans="1:72" ht="13.5" customHeight="1">
      <c r="A348" s="5" t="str">
        <f t="shared" si="18"/>
        <v>1861_각현내_020</v>
      </c>
      <c r="B348" s="2">
        <v>1861</v>
      </c>
      <c r="C348" s="2" t="s">
        <v>5173</v>
      </c>
      <c r="D348" s="2" t="s">
        <v>5174</v>
      </c>
      <c r="E348" s="2">
        <v>347</v>
      </c>
      <c r="F348" s="2">
        <v>2</v>
      </c>
      <c r="G348" s="2" t="s">
        <v>705</v>
      </c>
      <c r="H348" s="2" t="s">
        <v>2869</v>
      </c>
      <c r="I348" s="2">
        <v>7</v>
      </c>
      <c r="J348" s="2" t="s">
        <v>974</v>
      </c>
      <c r="K348" s="2" t="s">
        <v>2892</v>
      </c>
      <c r="L348" s="2">
        <v>1</v>
      </c>
      <c r="M348" s="2" t="s">
        <v>974</v>
      </c>
      <c r="N348" s="2" t="s">
        <v>2892</v>
      </c>
      <c r="T348" s="2" t="s">
        <v>5220</v>
      </c>
      <c r="U348" s="2" t="s">
        <v>975</v>
      </c>
      <c r="V348" s="2" t="s">
        <v>2978</v>
      </c>
      <c r="W348" s="2" t="s">
        <v>276</v>
      </c>
      <c r="X348" s="2" t="s">
        <v>2999</v>
      </c>
      <c r="Y348" s="2" t="s">
        <v>976</v>
      </c>
      <c r="Z348" s="2" t="s">
        <v>3245</v>
      </c>
      <c r="AC348" s="2">
        <v>53</v>
      </c>
      <c r="AD348" s="2" t="s">
        <v>225</v>
      </c>
      <c r="AE348" s="2" t="s">
        <v>3835</v>
      </c>
      <c r="AJ348" s="2" t="s">
        <v>17</v>
      </c>
      <c r="AK348" s="2" t="s">
        <v>3864</v>
      </c>
      <c r="AL348" s="2" t="s">
        <v>214</v>
      </c>
      <c r="AM348" s="2" t="s">
        <v>3896</v>
      </c>
      <c r="AT348" s="2" t="s">
        <v>131</v>
      </c>
      <c r="AU348" s="2" t="s">
        <v>3928</v>
      </c>
      <c r="AV348" s="2" t="s">
        <v>977</v>
      </c>
      <c r="AW348" s="2" t="s">
        <v>4044</v>
      </c>
      <c r="BG348" s="2" t="s">
        <v>131</v>
      </c>
      <c r="BH348" s="2" t="s">
        <v>3928</v>
      </c>
      <c r="BI348" s="2" t="s">
        <v>978</v>
      </c>
      <c r="BJ348" s="2" t="s">
        <v>4392</v>
      </c>
      <c r="BK348" s="2" t="s">
        <v>131</v>
      </c>
      <c r="BL348" s="2" t="s">
        <v>3928</v>
      </c>
      <c r="BM348" s="2" t="s">
        <v>979</v>
      </c>
      <c r="BN348" s="2" t="s">
        <v>4125</v>
      </c>
      <c r="BO348" s="2" t="s">
        <v>131</v>
      </c>
      <c r="BP348" s="2" t="s">
        <v>3928</v>
      </c>
      <c r="BQ348" s="2" t="s">
        <v>980</v>
      </c>
      <c r="BR348" s="2" t="s">
        <v>4953</v>
      </c>
      <c r="BS348" s="2" t="s">
        <v>279</v>
      </c>
      <c r="BT348" s="2" t="s">
        <v>3883</v>
      </c>
    </row>
    <row r="349" spans="1:72" ht="13.5" customHeight="1">
      <c r="A349" s="5" t="str">
        <f t="shared" si="18"/>
        <v>1861_각현내_020</v>
      </c>
      <c r="B349" s="2">
        <v>1861</v>
      </c>
      <c r="C349" s="2" t="s">
        <v>5173</v>
      </c>
      <c r="D349" s="2" t="s">
        <v>5174</v>
      </c>
      <c r="E349" s="2">
        <v>348</v>
      </c>
      <c r="F349" s="2">
        <v>2</v>
      </c>
      <c r="G349" s="2" t="s">
        <v>705</v>
      </c>
      <c r="H349" s="2" t="s">
        <v>2869</v>
      </c>
      <c r="I349" s="2">
        <v>7</v>
      </c>
      <c r="L349" s="2">
        <v>1</v>
      </c>
      <c r="M349" s="2" t="s">
        <v>974</v>
      </c>
      <c r="N349" s="2" t="s">
        <v>2892</v>
      </c>
      <c r="S349" s="2" t="s">
        <v>51</v>
      </c>
      <c r="T349" s="2" t="s">
        <v>2942</v>
      </c>
      <c r="W349" s="2" t="s">
        <v>47</v>
      </c>
      <c r="X349" s="2" t="s">
        <v>5196</v>
      </c>
      <c r="Y349" s="2" t="s">
        <v>10</v>
      </c>
      <c r="Z349" s="2" t="s">
        <v>2986</v>
      </c>
      <c r="AC349" s="2">
        <v>52</v>
      </c>
      <c r="AD349" s="2" t="s">
        <v>121</v>
      </c>
      <c r="AE349" s="2" t="s">
        <v>3823</v>
      </c>
      <c r="AJ349" s="2" t="s">
        <v>17</v>
      </c>
      <c r="AK349" s="2" t="s">
        <v>3864</v>
      </c>
      <c r="AL349" s="2" t="s">
        <v>152</v>
      </c>
      <c r="AM349" s="2" t="s">
        <v>3880</v>
      </c>
      <c r="AT349" s="2" t="s">
        <v>137</v>
      </c>
      <c r="AU349" s="2" t="s">
        <v>2972</v>
      </c>
      <c r="AV349" s="2" t="s">
        <v>981</v>
      </c>
      <c r="AW349" s="2" t="s">
        <v>4045</v>
      </c>
      <c r="BG349" s="2" t="s">
        <v>137</v>
      </c>
      <c r="BH349" s="2" t="s">
        <v>2972</v>
      </c>
      <c r="BI349" s="2" t="s">
        <v>736</v>
      </c>
      <c r="BJ349" s="2" t="s">
        <v>4366</v>
      </c>
      <c r="BK349" s="2" t="s">
        <v>137</v>
      </c>
      <c r="BL349" s="2" t="s">
        <v>2972</v>
      </c>
      <c r="BM349" s="2" t="s">
        <v>737</v>
      </c>
      <c r="BN349" s="2" t="s">
        <v>3365</v>
      </c>
      <c r="BO349" s="2" t="s">
        <v>137</v>
      </c>
      <c r="BP349" s="2" t="s">
        <v>2972</v>
      </c>
      <c r="BQ349" s="2" t="s">
        <v>982</v>
      </c>
      <c r="BR349" s="2" t="s">
        <v>5492</v>
      </c>
      <c r="BS349" s="2" t="s">
        <v>94</v>
      </c>
      <c r="BT349" s="2" t="s">
        <v>5274</v>
      </c>
    </row>
    <row r="350" spans="1:72" ht="13.5" customHeight="1">
      <c r="A350" s="5" t="str">
        <f t="shared" si="18"/>
        <v>1861_각현내_020</v>
      </c>
      <c r="B350" s="2">
        <v>1861</v>
      </c>
      <c r="C350" s="2" t="s">
        <v>5173</v>
      </c>
      <c r="D350" s="2" t="s">
        <v>5174</v>
      </c>
      <c r="E350" s="2">
        <v>349</v>
      </c>
      <c r="F350" s="2">
        <v>2</v>
      </c>
      <c r="G350" s="2" t="s">
        <v>705</v>
      </c>
      <c r="H350" s="2" t="s">
        <v>2869</v>
      </c>
      <c r="I350" s="2">
        <v>7</v>
      </c>
      <c r="L350" s="2">
        <v>2</v>
      </c>
      <c r="M350" s="2" t="s">
        <v>5765</v>
      </c>
      <c r="N350" s="2" t="s">
        <v>5766</v>
      </c>
      <c r="T350" s="2" t="s">
        <v>5220</v>
      </c>
      <c r="U350" s="2" t="s">
        <v>55</v>
      </c>
      <c r="V350" s="2" t="s">
        <v>2962</v>
      </c>
      <c r="W350" s="2" t="s">
        <v>215</v>
      </c>
      <c r="X350" s="2" t="s">
        <v>2995</v>
      </c>
      <c r="Y350" s="2" t="s">
        <v>983</v>
      </c>
      <c r="Z350" s="2" t="s">
        <v>3246</v>
      </c>
      <c r="AC350" s="2">
        <v>39</v>
      </c>
      <c r="AD350" s="2" t="s">
        <v>156</v>
      </c>
      <c r="AE350" s="2" t="s">
        <v>3829</v>
      </c>
      <c r="AJ350" s="2" t="s">
        <v>17</v>
      </c>
      <c r="AK350" s="2" t="s">
        <v>3864</v>
      </c>
      <c r="AL350" s="2" t="s">
        <v>152</v>
      </c>
      <c r="AM350" s="2" t="s">
        <v>3880</v>
      </c>
      <c r="AT350" s="2" t="s">
        <v>40</v>
      </c>
      <c r="AU350" s="2" t="s">
        <v>3927</v>
      </c>
      <c r="AV350" s="2" t="s">
        <v>984</v>
      </c>
      <c r="AW350" s="2" t="s">
        <v>4046</v>
      </c>
      <c r="BG350" s="2" t="s">
        <v>40</v>
      </c>
      <c r="BH350" s="2" t="s">
        <v>3927</v>
      </c>
      <c r="BI350" s="2" t="s">
        <v>985</v>
      </c>
      <c r="BJ350" s="2" t="s">
        <v>4369</v>
      </c>
      <c r="BK350" s="2" t="s">
        <v>40</v>
      </c>
      <c r="BL350" s="2" t="s">
        <v>3927</v>
      </c>
      <c r="BM350" s="2" t="s">
        <v>986</v>
      </c>
      <c r="BN350" s="2" t="s">
        <v>4338</v>
      </c>
      <c r="BO350" s="2" t="s">
        <v>40</v>
      </c>
      <c r="BP350" s="2" t="s">
        <v>3927</v>
      </c>
      <c r="BQ350" s="2" t="s">
        <v>987</v>
      </c>
      <c r="BR350" s="2" t="s">
        <v>4954</v>
      </c>
      <c r="BS350" s="2" t="s">
        <v>172</v>
      </c>
      <c r="BT350" s="2" t="s">
        <v>3877</v>
      </c>
    </row>
    <row r="351" spans="1:72" ht="13.5" customHeight="1">
      <c r="A351" s="5" t="str">
        <f t="shared" si="18"/>
        <v>1861_각현내_020</v>
      </c>
      <c r="B351" s="2">
        <v>1861</v>
      </c>
      <c r="C351" s="2" t="s">
        <v>5173</v>
      </c>
      <c r="D351" s="2" t="s">
        <v>5174</v>
      </c>
      <c r="E351" s="2">
        <v>350</v>
      </c>
      <c r="F351" s="2">
        <v>2</v>
      </c>
      <c r="G351" s="2" t="s">
        <v>705</v>
      </c>
      <c r="H351" s="2" t="s">
        <v>2869</v>
      </c>
      <c r="I351" s="2">
        <v>7</v>
      </c>
      <c r="L351" s="2">
        <v>2</v>
      </c>
      <c r="M351" s="2" t="s">
        <v>5765</v>
      </c>
      <c r="N351" s="2" t="s">
        <v>5766</v>
      </c>
      <c r="S351" s="2" t="s">
        <v>51</v>
      </c>
      <c r="T351" s="2" t="s">
        <v>2942</v>
      </c>
      <c r="W351" s="2" t="s">
        <v>47</v>
      </c>
      <c r="X351" s="2" t="s">
        <v>5196</v>
      </c>
      <c r="Y351" s="2" t="s">
        <v>10</v>
      </c>
      <c r="Z351" s="2" t="s">
        <v>2986</v>
      </c>
      <c r="AC351" s="2">
        <v>32</v>
      </c>
      <c r="AD351" s="2" t="s">
        <v>112</v>
      </c>
      <c r="AE351" s="2" t="s">
        <v>3819</v>
      </c>
      <c r="AJ351" s="2" t="s">
        <v>17</v>
      </c>
      <c r="AK351" s="2" t="s">
        <v>3864</v>
      </c>
      <c r="AL351" s="2" t="s">
        <v>415</v>
      </c>
      <c r="AM351" s="2" t="s">
        <v>3898</v>
      </c>
      <c r="AT351" s="2" t="s">
        <v>40</v>
      </c>
      <c r="AU351" s="2" t="s">
        <v>3927</v>
      </c>
      <c r="AV351" s="2" t="s">
        <v>988</v>
      </c>
      <c r="AW351" s="2" t="s">
        <v>4047</v>
      </c>
      <c r="BG351" s="2" t="s">
        <v>40</v>
      </c>
      <c r="BH351" s="2" t="s">
        <v>3927</v>
      </c>
      <c r="BI351" s="2" t="s">
        <v>989</v>
      </c>
      <c r="BJ351" s="2" t="s">
        <v>4393</v>
      </c>
      <c r="BK351" s="2" t="s">
        <v>40</v>
      </c>
      <c r="BL351" s="2" t="s">
        <v>3927</v>
      </c>
      <c r="BM351" s="2" t="s">
        <v>571</v>
      </c>
      <c r="BN351" s="2" t="s">
        <v>3161</v>
      </c>
      <c r="BO351" s="2" t="s">
        <v>40</v>
      </c>
      <c r="BP351" s="2" t="s">
        <v>3927</v>
      </c>
      <c r="BQ351" s="2" t="s">
        <v>990</v>
      </c>
      <c r="BR351" s="2" t="s">
        <v>5505</v>
      </c>
      <c r="BS351" s="2" t="s">
        <v>101</v>
      </c>
      <c r="BT351" s="2" t="s">
        <v>3895</v>
      </c>
    </row>
    <row r="352" spans="1:72" ht="13.5" customHeight="1">
      <c r="A352" s="5" t="str">
        <f t="shared" si="18"/>
        <v>1861_각현내_020</v>
      </c>
      <c r="B352" s="2">
        <v>1861</v>
      </c>
      <c r="C352" s="2" t="s">
        <v>5173</v>
      </c>
      <c r="D352" s="2" t="s">
        <v>5174</v>
      </c>
      <c r="E352" s="2">
        <v>351</v>
      </c>
      <c r="F352" s="2">
        <v>2</v>
      </c>
      <c r="G352" s="2" t="s">
        <v>705</v>
      </c>
      <c r="H352" s="2" t="s">
        <v>2869</v>
      </c>
      <c r="I352" s="2">
        <v>7</v>
      </c>
      <c r="L352" s="2">
        <v>2</v>
      </c>
      <c r="M352" s="2" t="s">
        <v>5765</v>
      </c>
      <c r="N352" s="2" t="s">
        <v>5766</v>
      </c>
      <c r="T352" s="2" t="s">
        <v>5221</v>
      </c>
      <c r="U352" s="2" t="s">
        <v>63</v>
      </c>
      <c r="V352" s="2" t="s">
        <v>2960</v>
      </c>
      <c r="Y352" s="2" t="s">
        <v>991</v>
      </c>
      <c r="Z352" s="2" t="s">
        <v>3247</v>
      </c>
      <c r="AC352" s="2">
        <v>41</v>
      </c>
      <c r="AD352" s="2" t="s">
        <v>374</v>
      </c>
      <c r="AE352" s="2" t="s">
        <v>3848</v>
      </c>
    </row>
    <row r="353" spans="1:72" ht="13.5" customHeight="1">
      <c r="A353" s="5" t="str">
        <f t="shared" ref="A353:A370" si="19">HYPERLINK("http://kyu.snu.ac.kr/sdhj/index.jsp?type=hj/GK14785_00_IH_0001_021.jpg","1861_각현내_021")</f>
        <v>1861_각현내_021</v>
      </c>
      <c r="B353" s="2">
        <v>1861</v>
      </c>
      <c r="C353" s="2" t="s">
        <v>5173</v>
      </c>
      <c r="D353" s="2" t="s">
        <v>5174</v>
      </c>
      <c r="E353" s="2">
        <v>352</v>
      </c>
      <c r="F353" s="2">
        <v>2</v>
      </c>
      <c r="G353" s="2" t="s">
        <v>705</v>
      </c>
      <c r="H353" s="2" t="s">
        <v>2869</v>
      </c>
      <c r="I353" s="2">
        <v>7</v>
      </c>
      <c r="L353" s="2">
        <v>3</v>
      </c>
      <c r="M353" s="2" t="s">
        <v>5767</v>
      </c>
      <c r="N353" s="2" t="s">
        <v>5768</v>
      </c>
      <c r="T353" s="2" t="s">
        <v>5220</v>
      </c>
      <c r="U353" s="2" t="s">
        <v>126</v>
      </c>
      <c r="V353" s="2" t="s">
        <v>2963</v>
      </c>
      <c r="W353" s="2" t="s">
        <v>163</v>
      </c>
      <c r="X353" s="2" t="s">
        <v>2992</v>
      </c>
      <c r="Y353" s="2" t="s">
        <v>887</v>
      </c>
      <c r="Z353" s="2" t="s">
        <v>5235</v>
      </c>
      <c r="AC353" s="2">
        <v>74</v>
      </c>
      <c r="AD353" s="2" t="s">
        <v>178</v>
      </c>
      <c r="AE353" s="2" t="s">
        <v>3830</v>
      </c>
      <c r="AJ353" s="2" t="s">
        <v>17</v>
      </c>
      <c r="AK353" s="2" t="s">
        <v>3864</v>
      </c>
      <c r="AL353" s="2" t="s">
        <v>164</v>
      </c>
      <c r="AM353" s="2" t="s">
        <v>3876</v>
      </c>
      <c r="AT353" s="2" t="s">
        <v>137</v>
      </c>
      <c r="AU353" s="2" t="s">
        <v>2972</v>
      </c>
      <c r="AV353" s="2" t="s">
        <v>888</v>
      </c>
      <c r="AW353" s="2" t="s">
        <v>4039</v>
      </c>
      <c r="BG353" s="2" t="s">
        <v>137</v>
      </c>
      <c r="BH353" s="2" t="s">
        <v>2972</v>
      </c>
      <c r="BI353" s="2" t="s">
        <v>992</v>
      </c>
      <c r="BJ353" s="2" t="s">
        <v>4394</v>
      </c>
      <c r="BK353" s="2" t="s">
        <v>137</v>
      </c>
      <c r="BL353" s="2" t="s">
        <v>2972</v>
      </c>
      <c r="BM353" s="2" t="s">
        <v>993</v>
      </c>
      <c r="BN353" s="2" t="s">
        <v>4693</v>
      </c>
      <c r="BO353" s="2" t="s">
        <v>137</v>
      </c>
      <c r="BP353" s="2" t="s">
        <v>2972</v>
      </c>
      <c r="BQ353" s="2" t="s">
        <v>994</v>
      </c>
      <c r="BR353" s="2" t="s">
        <v>5561</v>
      </c>
      <c r="BS353" s="2" t="s">
        <v>415</v>
      </c>
      <c r="BT353" s="2" t="s">
        <v>3898</v>
      </c>
    </row>
    <row r="354" spans="1:72" ht="13.5" customHeight="1">
      <c r="A354" s="5" t="str">
        <f t="shared" si="19"/>
        <v>1861_각현내_021</v>
      </c>
      <c r="B354" s="2">
        <v>1861</v>
      </c>
      <c r="C354" s="2" t="s">
        <v>5173</v>
      </c>
      <c r="D354" s="2" t="s">
        <v>5174</v>
      </c>
      <c r="E354" s="2">
        <v>353</v>
      </c>
      <c r="F354" s="2">
        <v>2</v>
      </c>
      <c r="G354" s="2" t="s">
        <v>705</v>
      </c>
      <c r="H354" s="2" t="s">
        <v>2869</v>
      </c>
      <c r="I354" s="2">
        <v>7</v>
      </c>
      <c r="L354" s="2">
        <v>3</v>
      </c>
      <c r="M354" s="2" t="s">
        <v>5767</v>
      </c>
      <c r="N354" s="2" t="s">
        <v>5768</v>
      </c>
      <c r="S354" s="2" t="s">
        <v>51</v>
      </c>
      <c r="T354" s="2" t="s">
        <v>2942</v>
      </c>
      <c r="W354" s="2" t="s">
        <v>276</v>
      </c>
      <c r="X354" s="2" t="s">
        <v>2999</v>
      </c>
      <c r="Y354" s="2" t="s">
        <v>10</v>
      </c>
      <c r="Z354" s="2" t="s">
        <v>2986</v>
      </c>
      <c r="AC354" s="2">
        <v>74</v>
      </c>
      <c r="AD354" s="2" t="s">
        <v>178</v>
      </c>
      <c r="AE354" s="2" t="s">
        <v>3830</v>
      </c>
      <c r="AJ354" s="2" t="s">
        <v>17</v>
      </c>
      <c r="AK354" s="2" t="s">
        <v>3864</v>
      </c>
      <c r="AL354" s="2" t="s">
        <v>214</v>
      </c>
      <c r="AM354" s="2" t="s">
        <v>3896</v>
      </c>
      <c r="AT354" s="2" t="s">
        <v>137</v>
      </c>
      <c r="AU354" s="2" t="s">
        <v>2972</v>
      </c>
      <c r="AV354" s="2" t="s">
        <v>995</v>
      </c>
      <c r="AW354" s="2" t="s">
        <v>4048</v>
      </c>
      <c r="BG354" s="2" t="s">
        <v>137</v>
      </c>
      <c r="BH354" s="2" t="s">
        <v>2972</v>
      </c>
      <c r="BI354" s="2" t="s">
        <v>996</v>
      </c>
      <c r="BJ354" s="2" t="s">
        <v>4395</v>
      </c>
      <c r="BK354" s="2" t="s">
        <v>137</v>
      </c>
      <c r="BL354" s="2" t="s">
        <v>2972</v>
      </c>
      <c r="BM354" s="2" t="s">
        <v>997</v>
      </c>
      <c r="BN354" s="2" t="s">
        <v>4694</v>
      </c>
      <c r="BO354" s="2" t="s">
        <v>137</v>
      </c>
      <c r="BP354" s="2" t="s">
        <v>2972</v>
      </c>
      <c r="BQ354" s="2" t="s">
        <v>998</v>
      </c>
      <c r="BR354" s="2" t="s">
        <v>4955</v>
      </c>
      <c r="BS354" s="2" t="s">
        <v>147</v>
      </c>
      <c r="BT354" s="2" t="s">
        <v>3874</v>
      </c>
    </row>
    <row r="355" spans="1:72" ht="13.5" customHeight="1">
      <c r="A355" s="5" t="str">
        <f t="shared" si="19"/>
        <v>1861_각현내_021</v>
      </c>
      <c r="B355" s="2">
        <v>1861</v>
      </c>
      <c r="C355" s="2" t="s">
        <v>5173</v>
      </c>
      <c r="D355" s="2" t="s">
        <v>5174</v>
      </c>
      <c r="E355" s="2">
        <v>354</v>
      </c>
      <c r="F355" s="2">
        <v>2</v>
      </c>
      <c r="G355" s="2" t="s">
        <v>705</v>
      </c>
      <c r="H355" s="2" t="s">
        <v>2869</v>
      </c>
      <c r="I355" s="2">
        <v>7</v>
      </c>
      <c r="L355" s="2">
        <v>3</v>
      </c>
      <c r="M355" s="2" t="s">
        <v>5767</v>
      </c>
      <c r="N355" s="2" t="s">
        <v>5768</v>
      </c>
      <c r="S355" s="2" t="s">
        <v>109</v>
      </c>
      <c r="T355" s="2" t="s">
        <v>2945</v>
      </c>
      <c r="U355" s="2" t="s">
        <v>806</v>
      </c>
      <c r="V355" s="2" t="s">
        <v>2974</v>
      </c>
      <c r="Y355" s="2" t="s">
        <v>657</v>
      </c>
      <c r="Z355" s="2" t="s">
        <v>3248</v>
      </c>
      <c r="AC355" s="2">
        <v>39</v>
      </c>
      <c r="AD355" s="2" t="s">
        <v>156</v>
      </c>
      <c r="AE355" s="2" t="s">
        <v>3829</v>
      </c>
    </row>
    <row r="356" spans="1:72" ht="13.5" customHeight="1">
      <c r="A356" s="5" t="str">
        <f t="shared" si="19"/>
        <v>1861_각현내_021</v>
      </c>
      <c r="B356" s="2">
        <v>1861</v>
      </c>
      <c r="C356" s="2" t="s">
        <v>5173</v>
      </c>
      <c r="D356" s="2" t="s">
        <v>5174</v>
      </c>
      <c r="E356" s="2">
        <v>355</v>
      </c>
      <c r="F356" s="2">
        <v>2</v>
      </c>
      <c r="G356" s="2" t="s">
        <v>705</v>
      </c>
      <c r="H356" s="2" t="s">
        <v>2869</v>
      </c>
      <c r="I356" s="2">
        <v>7</v>
      </c>
      <c r="L356" s="2">
        <v>4</v>
      </c>
      <c r="M356" s="2" t="s">
        <v>5769</v>
      </c>
      <c r="N356" s="2" t="s">
        <v>5770</v>
      </c>
      <c r="T356" s="2" t="s">
        <v>5220</v>
      </c>
      <c r="U356" s="2" t="s">
        <v>55</v>
      </c>
      <c r="V356" s="2" t="s">
        <v>2962</v>
      </c>
      <c r="W356" s="2" t="s">
        <v>47</v>
      </c>
      <c r="X356" s="2" t="s">
        <v>5196</v>
      </c>
      <c r="Y356" s="2" t="s">
        <v>999</v>
      </c>
      <c r="Z356" s="2" t="s">
        <v>3249</v>
      </c>
      <c r="AC356" s="2">
        <v>58</v>
      </c>
      <c r="AD356" s="2" t="s">
        <v>209</v>
      </c>
      <c r="AE356" s="2" t="s">
        <v>3833</v>
      </c>
      <c r="AJ356" s="2" t="s">
        <v>17</v>
      </c>
      <c r="AK356" s="2" t="s">
        <v>3864</v>
      </c>
      <c r="AL356" s="2" t="s">
        <v>152</v>
      </c>
      <c r="AM356" s="2" t="s">
        <v>3880</v>
      </c>
      <c r="AT356" s="2" t="s">
        <v>55</v>
      </c>
      <c r="AU356" s="2" t="s">
        <v>2962</v>
      </c>
      <c r="AV356" s="2" t="s">
        <v>876</v>
      </c>
      <c r="AW356" s="2" t="s">
        <v>3222</v>
      </c>
      <c r="BG356" s="2" t="s">
        <v>40</v>
      </c>
      <c r="BH356" s="2" t="s">
        <v>3927</v>
      </c>
      <c r="BI356" s="2" t="s">
        <v>727</v>
      </c>
      <c r="BJ356" s="2" t="s">
        <v>4029</v>
      </c>
      <c r="BK356" s="2" t="s">
        <v>40</v>
      </c>
      <c r="BL356" s="2" t="s">
        <v>3927</v>
      </c>
      <c r="BM356" s="2" t="s">
        <v>696</v>
      </c>
      <c r="BN356" s="2" t="s">
        <v>4382</v>
      </c>
      <c r="BO356" s="2" t="s">
        <v>40</v>
      </c>
      <c r="BP356" s="2" t="s">
        <v>3927</v>
      </c>
      <c r="BQ356" s="2" t="s">
        <v>1000</v>
      </c>
      <c r="BR356" s="2" t="s">
        <v>5389</v>
      </c>
      <c r="BS356" s="2" t="s">
        <v>89</v>
      </c>
      <c r="BT356" s="2" t="s">
        <v>3870</v>
      </c>
    </row>
    <row r="357" spans="1:72" ht="13.5" customHeight="1">
      <c r="A357" s="5" t="str">
        <f t="shared" si="19"/>
        <v>1861_각현내_021</v>
      </c>
      <c r="B357" s="2">
        <v>1861</v>
      </c>
      <c r="C357" s="2" t="s">
        <v>5173</v>
      </c>
      <c r="D357" s="2" t="s">
        <v>5174</v>
      </c>
      <c r="E357" s="2">
        <v>356</v>
      </c>
      <c r="F357" s="2">
        <v>2</v>
      </c>
      <c r="G357" s="2" t="s">
        <v>705</v>
      </c>
      <c r="H357" s="2" t="s">
        <v>2869</v>
      </c>
      <c r="I357" s="2">
        <v>7</v>
      </c>
      <c r="L357" s="2">
        <v>4</v>
      </c>
      <c r="M357" s="2" t="s">
        <v>5769</v>
      </c>
      <c r="N357" s="2" t="s">
        <v>5770</v>
      </c>
      <c r="S357" s="2" t="s">
        <v>51</v>
      </c>
      <c r="T357" s="2" t="s">
        <v>2942</v>
      </c>
      <c r="W357" s="2" t="s">
        <v>488</v>
      </c>
      <c r="X357" s="2" t="s">
        <v>3004</v>
      </c>
      <c r="Y357" s="2" t="s">
        <v>48</v>
      </c>
      <c r="Z357" s="2" t="s">
        <v>3034</v>
      </c>
      <c r="AC357" s="2">
        <v>55</v>
      </c>
      <c r="AD357" s="2" t="s">
        <v>49</v>
      </c>
      <c r="AE357" s="2" t="s">
        <v>3804</v>
      </c>
      <c r="AJ357" s="2" t="s">
        <v>17</v>
      </c>
      <c r="AK357" s="2" t="s">
        <v>3864</v>
      </c>
      <c r="AL357" s="2" t="s">
        <v>1001</v>
      </c>
      <c r="AM357" s="2" t="s">
        <v>3902</v>
      </c>
      <c r="AT357" s="2" t="s">
        <v>40</v>
      </c>
      <c r="AU357" s="2" t="s">
        <v>3927</v>
      </c>
      <c r="AV357" s="2" t="s">
        <v>1002</v>
      </c>
      <c r="AW357" s="2" t="s">
        <v>4049</v>
      </c>
      <c r="BG357" s="2" t="s">
        <v>40</v>
      </c>
      <c r="BH357" s="2" t="s">
        <v>3927</v>
      </c>
      <c r="BI357" s="2" t="s">
        <v>1003</v>
      </c>
      <c r="BJ357" s="2" t="s">
        <v>4310</v>
      </c>
      <c r="BK357" s="2" t="s">
        <v>40</v>
      </c>
      <c r="BL357" s="2" t="s">
        <v>3927</v>
      </c>
      <c r="BM357" s="2" t="s">
        <v>1004</v>
      </c>
      <c r="BN357" s="2" t="s">
        <v>4492</v>
      </c>
      <c r="BO357" s="2" t="s">
        <v>40</v>
      </c>
      <c r="BP357" s="2" t="s">
        <v>3927</v>
      </c>
      <c r="BQ357" s="2" t="s">
        <v>1005</v>
      </c>
      <c r="BR357" s="2" t="s">
        <v>4956</v>
      </c>
      <c r="BS357" s="2" t="s">
        <v>703</v>
      </c>
      <c r="BT357" s="2" t="s">
        <v>3897</v>
      </c>
    </row>
    <row r="358" spans="1:72" ht="13.5" customHeight="1">
      <c r="A358" s="5" t="str">
        <f t="shared" si="19"/>
        <v>1861_각현내_021</v>
      </c>
      <c r="B358" s="2">
        <v>1861</v>
      </c>
      <c r="C358" s="2" t="s">
        <v>5173</v>
      </c>
      <c r="D358" s="2" t="s">
        <v>5174</v>
      </c>
      <c r="E358" s="2">
        <v>357</v>
      </c>
      <c r="F358" s="2">
        <v>2</v>
      </c>
      <c r="G358" s="2" t="s">
        <v>705</v>
      </c>
      <c r="H358" s="2" t="s">
        <v>2869</v>
      </c>
      <c r="I358" s="2">
        <v>7</v>
      </c>
      <c r="L358" s="2">
        <v>4</v>
      </c>
      <c r="M358" s="2" t="s">
        <v>5769</v>
      </c>
      <c r="N358" s="2" t="s">
        <v>5770</v>
      </c>
      <c r="T358" s="2" t="s">
        <v>5221</v>
      </c>
      <c r="U358" s="2" t="s">
        <v>66</v>
      </c>
      <c r="V358" s="2" t="s">
        <v>2961</v>
      </c>
      <c r="Y358" s="2" t="s">
        <v>1006</v>
      </c>
      <c r="Z358" s="2" t="s">
        <v>3250</v>
      </c>
      <c r="AC358" s="2">
        <v>42</v>
      </c>
      <c r="AD358" s="2" t="s">
        <v>331</v>
      </c>
      <c r="AE358" s="2" t="s">
        <v>3844</v>
      </c>
    </row>
    <row r="359" spans="1:72" ht="13.5" customHeight="1">
      <c r="A359" s="5" t="str">
        <f t="shared" si="19"/>
        <v>1861_각현내_021</v>
      </c>
      <c r="B359" s="2">
        <v>1861</v>
      </c>
      <c r="C359" s="2" t="s">
        <v>5173</v>
      </c>
      <c r="D359" s="2" t="s">
        <v>5174</v>
      </c>
      <c r="E359" s="2">
        <v>358</v>
      </c>
      <c r="F359" s="2">
        <v>2</v>
      </c>
      <c r="G359" s="2" t="s">
        <v>705</v>
      </c>
      <c r="H359" s="2" t="s">
        <v>2869</v>
      </c>
      <c r="I359" s="2">
        <v>7</v>
      </c>
      <c r="L359" s="2">
        <v>5</v>
      </c>
      <c r="M359" s="2" t="s">
        <v>5771</v>
      </c>
      <c r="N359" s="2" t="s">
        <v>5772</v>
      </c>
      <c r="T359" s="2" t="s">
        <v>5220</v>
      </c>
      <c r="U359" s="2" t="s">
        <v>55</v>
      </c>
      <c r="V359" s="2" t="s">
        <v>2962</v>
      </c>
      <c r="W359" s="2" t="s">
        <v>47</v>
      </c>
      <c r="X359" s="2" t="s">
        <v>5196</v>
      </c>
      <c r="Y359" s="2" t="s">
        <v>1007</v>
      </c>
      <c r="Z359" s="2" t="s">
        <v>3251</v>
      </c>
      <c r="AC359" s="2">
        <v>37</v>
      </c>
      <c r="AD359" s="2" t="s">
        <v>285</v>
      </c>
      <c r="AE359" s="2" t="s">
        <v>3840</v>
      </c>
      <c r="AJ359" s="2" t="s">
        <v>17</v>
      </c>
      <c r="AK359" s="2" t="s">
        <v>3864</v>
      </c>
      <c r="AL359" s="2" t="s">
        <v>152</v>
      </c>
      <c r="AM359" s="2" t="s">
        <v>3880</v>
      </c>
      <c r="AT359" s="2" t="s">
        <v>40</v>
      </c>
      <c r="AU359" s="2" t="s">
        <v>3927</v>
      </c>
      <c r="AV359" s="2" t="s">
        <v>894</v>
      </c>
      <c r="AW359" s="2" t="s">
        <v>4031</v>
      </c>
      <c r="BG359" s="2" t="s">
        <v>40</v>
      </c>
      <c r="BH359" s="2" t="s">
        <v>3927</v>
      </c>
      <c r="BI359" s="2" t="s">
        <v>829</v>
      </c>
      <c r="BJ359" s="2" t="s">
        <v>4051</v>
      </c>
      <c r="BK359" s="2" t="s">
        <v>40</v>
      </c>
      <c r="BL359" s="2" t="s">
        <v>3927</v>
      </c>
      <c r="BM359" s="2" t="s">
        <v>696</v>
      </c>
      <c r="BN359" s="2" t="s">
        <v>4382</v>
      </c>
      <c r="BQ359" s="2" t="s">
        <v>895</v>
      </c>
      <c r="BR359" s="2" t="s">
        <v>5511</v>
      </c>
      <c r="BS359" s="2" t="s">
        <v>415</v>
      </c>
      <c r="BT359" s="2" t="s">
        <v>3898</v>
      </c>
    </row>
    <row r="360" spans="1:72" ht="13.5" customHeight="1">
      <c r="A360" s="5" t="str">
        <f t="shared" si="19"/>
        <v>1861_각현내_021</v>
      </c>
      <c r="B360" s="2">
        <v>1861</v>
      </c>
      <c r="C360" s="2" t="s">
        <v>5173</v>
      </c>
      <c r="D360" s="2" t="s">
        <v>5174</v>
      </c>
      <c r="E360" s="2">
        <v>359</v>
      </c>
      <c r="F360" s="2">
        <v>2</v>
      </c>
      <c r="G360" s="2" t="s">
        <v>705</v>
      </c>
      <c r="H360" s="2" t="s">
        <v>2869</v>
      </c>
      <c r="I360" s="2">
        <v>7</v>
      </c>
      <c r="L360" s="2">
        <v>5</v>
      </c>
      <c r="M360" s="2" t="s">
        <v>5771</v>
      </c>
      <c r="N360" s="2" t="s">
        <v>5772</v>
      </c>
      <c r="S360" s="2" t="s">
        <v>51</v>
      </c>
      <c r="T360" s="2" t="s">
        <v>2942</v>
      </c>
      <c r="W360" s="2" t="s">
        <v>95</v>
      </c>
      <c r="X360" s="2" t="s">
        <v>5192</v>
      </c>
      <c r="Y360" s="2" t="s">
        <v>48</v>
      </c>
      <c r="Z360" s="2" t="s">
        <v>3034</v>
      </c>
      <c r="AC360" s="2">
        <v>38</v>
      </c>
      <c r="AD360" s="2" t="s">
        <v>278</v>
      </c>
      <c r="AE360" s="2" t="s">
        <v>3839</v>
      </c>
      <c r="AJ360" s="2" t="s">
        <v>17</v>
      </c>
      <c r="AK360" s="2" t="s">
        <v>3864</v>
      </c>
      <c r="AL360" s="2" t="s">
        <v>94</v>
      </c>
      <c r="AM360" s="2" t="s">
        <v>5274</v>
      </c>
      <c r="AT360" s="2" t="s">
        <v>40</v>
      </c>
      <c r="AU360" s="2" t="s">
        <v>3927</v>
      </c>
      <c r="AV360" s="2" t="s">
        <v>1008</v>
      </c>
      <c r="AW360" s="2" t="s">
        <v>4050</v>
      </c>
      <c r="BG360" s="2" t="s">
        <v>40</v>
      </c>
      <c r="BH360" s="2" t="s">
        <v>3927</v>
      </c>
      <c r="BI360" s="2" t="s">
        <v>1009</v>
      </c>
      <c r="BJ360" s="2" t="s">
        <v>4396</v>
      </c>
      <c r="BK360" s="2" t="s">
        <v>40</v>
      </c>
      <c r="BL360" s="2" t="s">
        <v>3927</v>
      </c>
      <c r="BM360" s="2" t="s">
        <v>1010</v>
      </c>
      <c r="BN360" s="2" t="s">
        <v>4695</v>
      </c>
      <c r="BO360" s="2" t="s">
        <v>40</v>
      </c>
      <c r="BP360" s="2" t="s">
        <v>3927</v>
      </c>
      <c r="BQ360" s="2" t="s">
        <v>1011</v>
      </c>
      <c r="BR360" s="2" t="s">
        <v>4957</v>
      </c>
      <c r="BS360" s="2" t="s">
        <v>214</v>
      </c>
      <c r="BT360" s="2" t="s">
        <v>3896</v>
      </c>
    </row>
    <row r="361" spans="1:72" ht="13.5" customHeight="1">
      <c r="A361" s="5" t="str">
        <f t="shared" si="19"/>
        <v>1861_각현내_021</v>
      </c>
      <c r="B361" s="2">
        <v>1861</v>
      </c>
      <c r="C361" s="2" t="s">
        <v>5173</v>
      </c>
      <c r="D361" s="2" t="s">
        <v>5174</v>
      </c>
      <c r="E361" s="2">
        <v>360</v>
      </c>
      <c r="F361" s="2">
        <v>2</v>
      </c>
      <c r="G361" s="2" t="s">
        <v>705</v>
      </c>
      <c r="H361" s="2" t="s">
        <v>2869</v>
      </c>
      <c r="I361" s="2">
        <v>7</v>
      </c>
      <c r="L361" s="2">
        <v>5</v>
      </c>
      <c r="M361" s="2" t="s">
        <v>5771</v>
      </c>
      <c r="N361" s="2" t="s">
        <v>5772</v>
      </c>
      <c r="S361" s="2" t="s">
        <v>109</v>
      </c>
      <c r="T361" s="2" t="s">
        <v>2945</v>
      </c>
      <c r="U361" s="2" t="s">
        <v>60</v>
      </c>
      <c r="V361" s="2" t="s">
        <v>2959</v>
      </c>
      <c r="Y361" s="2" t="s">
        <v>1012</v>
      </c>
      <c r="Z361" s="2" t="s">
        <v>3252</v>
      </c>
      <c r="AC361" s="2">
        <v>17</v>
      </c>
      <c r="AD361" s="2" t="s">
        <v>809</v>
      </c>
      <c r="AE361" s="2" t="s">
        <v>3858</v>
      </c>
    </row>
    <row r="362" spans="1:72" ht="13.5" customHeight="1">
      <c r="A362" s="5" t="str">
        <f t="shared" si="19"/>
        <v>1861_각현내_021</v>
      </c>
      <c r="B362" s="2">
        <v>1861</v>
      </c>
      <c r="C362" s="2" t="s">
        <v>5173</v>
      </c>
      <c r="D362" s="2" t="s">
        <v>5174</v>
      </c>
      <c r="E362" s="2">
        <v>361</v>
      </c>
      <c r="F362" s="2">
        <v>2</v>
      </c>
      <c r="G362" s="2" t="s">
        <v>705</v>
      </c>
      <c r="H362" s="2" t="s">
        <v>2869</v>
      </c>
      <c r="I362" s="2">
        <v>7</v>
      </c>
      <c r="L362" s="2">
        <v>5</v>
      </c>
      <c r="M362" s="2" t="s">
        <v>5771</v>
      </c>
      <c r="N362" s="2" t="s">
        <v>5772</v>
      </c>
      <c r="T362" s="2" t="s">
        <v>5221</v>
      </c>
      <c r="U362" s="2" t="s">
        <v>66</v>
      </c>
      <c r="V362" s="2" t="s">
        <v>2961</v>
      </c>
      <c r="Y362" s="2" t="s">
        <v>1013</v>
      </c>
      <c r="Z362" s="2" t="s">
        <v>3253</v>
      </c>
      <c r="AC362" s="2">
        <v>33</v>
      </c>
      <c r="AD362" s="2" t="s">
        <v>112</v>
      </c>
      <c r="AE362" s="2" t="s">
        <v>3819</v>
      </c>
    </row>
    <row r="363" spans="1:72" ht="13.5" customHeight="1">
      <c r="A363" s="5" t="str">
        <f t="shared" si="19"/>
        <v>1861_각현내_021</v>
      </c>
      <c r="B363" s="2">
        <v>1861</v>
      </c>
      <c r="C363" s="2" t="s">
        <v>5173</v>
      </c>
      <c r="D363" s="2" t="s">
        <v>5174</v>
      </c>
      <c r="E363" s="2">
        <v>362</v>
      </c>
      <c r="F363" s="2">
        <v>2</v>
      </c>
      <c r="G363" s="2" t="s">
        <v>705</v>
      </c>
      <c r="H363" s="2" t="s">
        <v>2869</v>
      </c>
      <c r="I363" s="2">
        <v>8</v>
      </c>
      <c r="J363" s="2" t="s">
        <v>1014</v>
      </c>
      <c r="K363" s="2" t="s">
        <v>5175</v>
      </c>
      <c r="L363" s="2">
        <v>1</v>
      </c>
      <c r="M363" s="2" t="s">
        <v>5773</v>
      </c>
      <c r="N363" s="2" t="s">
        <v>5774</v>
      </c>
      <c r="T363" s="2" t="s">
        <v>5220</v>
      </c>
      <c r="U363" s="2" t="s">
        <v>55</v>
      </c>
      <c r="V363" s="2" t="s">
        <v>2962</v>
      </c>
      <c r="W363" s="2" t="s">
        <v>276</v>
      </c>
      <c r="X363" s="2" t="s">
        <v>2999</v>
      </c>
      <c r="Y363" s="2" t="s">
        <v>1015</v>
      </c>
      <c r="Z363" s="2" t="s">
        <v>3254</v>
      </c>
      <c r="AC363" s="2">
        <v>79</v>
      </c>
      <c r="AD363" s="2" t="s">
        <v>125</v>
      </c>
      <c r="AE363" s="2" t="s">
        <v>3825</v>
      </c>
      <c r="AJ363" s="2" t="s">
        <v>17</v>
      </c>
      <c r="AK363" s="2" t="s">
        <v>3864</v>
      </c>
      <c r="AL363" s="2" t="s">
        <v>214</v>
      </c>
      <c r="AM363" s="2" t="s">
        <v>3896</v>
      </c>
      <c r="AT363" s="2" t="s">
        <v>40</v>
      </c>
      <c r="AU363" s="2" t="s">
        <v>3927</v>
      </c>
      <c r="AV363" s="2" t="s">
        <v>1016</v>
      </c>
      <c r="AW363" s="2" t="s">
        <v>4048</v>
      </c>
      <c r="BG363" s="2" t="s">
        <v>40</v>
      </c>
      <c r="BH363" s="2" t="s">
        <v>3927</v>
      </c>
      <c r="BI363" s="2" t="s">
        <v>1017</v>
      </c>
      <c r="BJ363" s="2" t="s">
        <v>4397</v>
      </c>
      <c r="BK363" s="2" t="s">
        <v>40</v>
      </c>
      <c r="BL363" s="2" t="s">
        <v>3927</v>
      </c>
      <c r="BM363" s="2" t="s">
        <v>997</v>
      </c>
      <c r="BN363" s="2" t="s">
        <v>4694</v>
      </c>
      <c r="BO363" s="2" t="s">
        <v>40</v>
      </c>
      <c r="BP363" s="2" t="s">
        <v>3927</v>
      </c>
      <c r="BQ363" s="2" t="s">
        <v>1018</v>
      </c>
      <c r="BR363" s="2" t="s">
        <v>4955</v>
      </c>
      <c r="BS363" s="2" t="s">
        <v>147</v>
      </c>
      <c r="BT363" s="2" t="s">
        <v>3874</v>
      </c>
    </row>
    <row r="364" spans="1:72" ht="13.5" customHeight="1">
      <c r="A364" s="5" t="str">
        <f t="shared" si="19"/>
        <v>1861_각현내_021</v>
      </c>
      <c r="B364" s="2">
        <v>1861</v>
      </c>
      <c r="C364" s="2" t="s">
        <v>5173</v>
      </c>
      <c r="D364" s="2" t="s">
        <v>5174</v>
      </c>
      <c r="E364" s="2">
        <v>363</v>
      </c>
      <c r="F364" s="2">
        <v>2</v>
      </c>
      <c r="G364" s="2" t="s">
        <v>705</v>
      </c>
      <c r="H364" s="2" t="s">
        <v>2869</v>
      </c>
      <c r="I364" s="2">
        <v>8</v>
      </c>
      <c r="L364" s="2">
        <v>1</v>
      </c>
      <c r="M364" s="2" t="s">
        <v>5773</v>
      </c>
      <c r="N364" s="2" t="s">
        <v>5774</v>
      </c>
      <c r="S364" s="2" t="s">
        <v>51</v>
      </c>
      <c r="T364" s="2" t="s">
        <v>2942</v>
      </c>
      <c r="W364" s="2" t="s">
        <v>144</v>
      </c>
      <c r="X364" s="2" t="s">
        <v>5222</v>
      </c>
      <c r="Y364" s="2" t="s">
        <v>48</v>
      </c>
      <c r="Z364" s="2" t="s">
        <v>3034</v>
      </c>
      <c r="AC364" s="2">
        <v>76</v>
      </c>
      <c r="AD364" s="2" t="s">
        <v>809</v>
      </c>
      <c r="AE364" s="2" t="s">
        <v>3858</v>
      </c>
      <c r="AJ364" s="2" t="s">
        <v>17</v>
      </c>
      <c r="AK364" s="2" t="s">
        <v>3864</v>
      </c>
      <c r="AL364" s="2" t="s">
        <v>632</v>
      </c>
      <c r="AM364" s="2" t="s">
        <v>3892</v>
      </c>
      <c r="AT364" s="2" t="s">
        <v>40</v>
      </c>
      <c r="AU364" s="2" t="s">
        <v>3927</v>
      </c>
      <c r="AV364" s="2" t="s">
        <v>1019</v>
      </c>
      <c r="AW364" s="2" t="s">
        <v>5325</v>
      </c>
      <c r="BG364" s="2" t="s">
        <v>40</v>
      </c>
      <c r="BH364" s="2" t="s">
        <v>3927</v>
      </c>
      <c r="BI364" s="2" t="s">
        <v>1020</v>
      </c>
      <c r="BJ364" s="2" t="s">
        <v>4398</v>
      </c>
      <c r="BK364" s="2" t="s">
        <v>40</v>
      </c>
      <c r="BL364" s="2" t="s">
        <v>3927</v>
      </c>
      <c r="BM364" s="2" t="s">
        <v>1021</v>
      </c>
      <c r="BN364" s="2" t="s">
        <v>5599</v>
      </c>
      <c r="BO364" s="2" t="s">
        <v>40</v>
      </c>
      <c r="BP364" s="2" t="s">
        <v>3927</v>
      </c>
      <c r="BQ364" s="2" t="s">
        <v>1022</v>
      </c>
      <c r="BR364" s="2" t="s">
        <v>4958</v>
      </c>
      <c r="BS364" s="2" t="s">
        <v>214</v>
      </c>
      <c r="BT364" s="2" t="s">
        <v>3896</v>
      </c>
    </row>
    <row r="365" spans="1:72" ht="13.5" customHeight="1">
      <c r="A365" s="5" t="str">
        <f t="shared" si="19"/>
        <v>1861_각현내_021</v>
      </c>
      <c r="B365" s="2">
        <v>1861</v>
      </c>
      <c r="C365" s="2" t="s">
        <v>5173</v>
      </c>
      <c r="D365" s="2" t="s">
        <v>5174</v>
      </c>
      <c r="E365" s="2">
        <v>364</v>
      </c>
      <c r="F365" s="2">
        <v>2</v>
      </c>
      <c r="G365" s="2" t="s">
        <v>705</v>
      </c>
      <c r="H365" s="2" t="s">
        <v>2869</v>
      </c>
      <c r="I365" s="2">
        <v>8</v>
      </c>
      <c r="L365" s="2">
        <v>1</v>
      </c>
      <c r="M365" s="2" t="s">
        <v>5773</v>
      </c>
      <c r="N365" s="2" t="s">
        <v>5774</v>
      </c>
      <c r="S365" s="2" t="s">
        <v>109</v>
      </c>
      <c r="T365" s="2" t="s">
        <v>2945</v>
      </c>
      <c r="U365" s="2" t="s">
        <v>55</v>
      </c>
      <c r="V365" s="2" t="s">
        <v>2962</v>
      </c>
      <c r="Y365" s="2" t="s">
        <v>1023</v>
      </c>
      <c r="Z365" s="2" t="s">
        <v>3255</v>
      </c>
      <c r="AC365" s="2">
        <v>38</v>
      </c>
      <c r="AD365" s="2" t="s">
        <v>156</v>
      </c>
      <c r="AE365" s="2" t="s">
        <v>3829</v>
      </c>
    </row>
    <row r="366" spans="1:72" ht="13.5" customHeight="1">
      <c r="A366" s="5" t="str">
        <f t="shared" si="19"/>
        <v>1861_각현내_021</v>
      </c>
      <c r="B366" s="2">
        <v>1861</v>
      </c>
      <c r="C366" s="2" t="s">
        <v>5173</v>
      </c>
      <c r="D366" s="2" t="s">
        <v>5174</v>
      </c>
      <c r="E366" s="2">
        <v>365</v>
      </c>
      <c r="F366" s="2">
        <v>2</v>
      </c>
      <c r="G366" s="2" t="s">
        <v>705</v>
      </c>
      <c r="H366" s="2" t="s">
        <v>2869</v>
      </c>
      <c r="I366" s="2">
        <v>8</v>
      </c>
      <c r="L366" s="2">
        <v>1</v>
      </c>
      <c r="M366" s="2" t="s">
        <v>5773</v>
      </c>
      <c r="N366" s="2" t="s">
        <v>5774</v>
      </c>
      <c r="T366" s="2" t="s">
        <v>5221</v>
      </c>
      <c r="U366" s="2" t="s">
        <v>63</v>
      </c>
      <c r="V366" s="2" t="s">
        <v>2960</v>
      </c>
      <c r="Y366" s="2" t="s">
        <v>1024</v>
      </c>
      <c r="Z366" s="2" t="s">
        <v>3256</v>
      </c>
      <c r="AC366" s="2">
        <v>37</v>
      </c>
      <c r="AD366" s="2" t="s">
        <v>278</v>
      </c>
      <c r="AE366" s="2" t="s">
        <v>3839</v>
      </c>
    </row>
    <row r="367" spans="1:72" ht="13.5" customHeight="1">
      <c r="A367" s="5" t="str">
        <f t="shared" si="19"/>
        <v>1861_각현내_021</v>
      </c>
      <c r="B367" s="2">
        <v>1861</v>
      </c>
      <c r="C367" s="2" t="s">
        <v>5173</v>
      </c>
      <c r="D367" s="2" t="s">
        <v>5174</v>
      </c>
      <c r="E367" s="2">
        <v>366</v>
      </c>
      <c r="F367" s="2">
        <v>2</v>
      </c>
      <c r="G367" s="2" t="s">
        <v>705</v>
      </c>
      <c r="H367" s="2" t="s">
        <v>2869</v>
      </c>
      <c r="I367" s="2">
        <v>8</v>
      </c>
      <c r="L367" s="2">
        <v>1</v>
      </c>
      <c r="M367" s="2" t="s">
        <v>5773</v>
      </c>
      <c r="N367" s="2" t="s">
        <v>5774</v>
      </c>
      <c r="T367" s="2" t="s">
        <v>5221</v>
      </c>
      <c r="U367" s="2" t="s">
        <v>66</v>
      </c>
      <c r="V367" s="2" t="s">
        <v>2961</v>
      </c>
      <c r="Y367" s="2" t="s">
        <v>1025</v>
      </c>
      <c r="Z367" s="2" t="s">
        <v>3257</v>
      </c>
      <c r="AC367" s="2">
        <v>39</v>
      </c>
      <c r="AD367" s="2" t="s">
        <v>146</v>
      </c>
      <c r="AE367" s="2" t="s">
        <v>3828</v>
      </c>
    </row>
    <row r="368" spans="1:72" ht="13.5" customHeight="1">
      <c r="A368" s="5" t="str">
        <f t="shared" si="19"/>
        <v>1861_각현내_021</v>
      </c>
      <c r="B368" s="2">
        <v>1861</v>
      </c>
      <c r="C368" s="2" t="s">
        <v>5173</v>
      </c>
      <c r="D368" s="2" t="s">
        <v>5174</v>
      </c>
      <c r="E368" s="2">
        <v>367</v>
      </c>
      <c r="F368" s="2">
        <v>2</v>
      </c>
      <c r="G368" s="2" t="s">
        <v>705</v>
      </c>
      <c r="H368" s="2" t="s">
        <v>2869</v>
      </c>
      <c r="I368" s="2">
        <v>8</v>
      </c>
      <c r="L368" s="2">
        <v>2</v>
      </c>
      <c r="M368" s="2" t="s">
        <v>5775</v>
      </c>
      <c r="N368" s="2" t="s">
        <v>5776</v>
      </c>
      <c r="T368" s="2" t="s">
        <v>5220</v>
      </c>
      <c r="U368" s="2" t="s">
        <v>55</v>
      </c>
      <c r="V368" s="2" t="s">
        <v>2962</v>
      </c>
      <c r="W368" s="2" t="s">
        <v>47</v>
      </c>
      <c r="X368" s="2" t="s">
        <v>5196</v>
      </c>
      <c r="Y368" s="2" t="s">
        <v>1026</v>
      </c>
      <c r="Z368" s="2" t="s">
        <v>3258</v>
      </c>
      <c r="AC368" s="2">
        <v>63</v>
      </c>
      <c r="AD368" s="2" t="s">
        <v>216</v>
      </c>
      <c r="AE368" s="2" t="s">
        <v>3834</v>
      </c>
      <c r="AJ368" s="2" t="s">
        <v>17</v>
      </c>
      <c r="AK368" s="2" t="s">
        <v>3864</v>
      </c>
      <c r="AL368" s="2" t="s">
        <v>152</v>
      </c>
      <c r="AM368" s="2" t="s">
        <v>3880</v>
      </c>
      <c r="AT368" s="2" t="s">
        <v>40</v>
      </c>
      <c r="AU368" s="2" t="s">
        <v>3927</v>
      </c>
      <c r="AV368" s="2" t="s">
        <v>829</v>
      </c>
      <c r="AW368" s="2" t="s">
        <v>4051</v>
      </c>
      <c r="BG368" s="2" t="s">
        <v>40</v>
      </c>
      <c r="BH368" s="2" t="s">
        <v>3927</v>
      </c>
      <c r="BI368" s="2" t="s">
        <v>696</v>
      </c>
      <c r="BJ368" s="2" t="s">
        <v>4382</v>
      </c>
      <c r="BK368" s="2" t="s">
        <v>40</v>
      </c>
      <c r="BL368" s="2" t="s">
        <v>3927</v>
      </c>
      <c r="BM368" s="2" t="s">
        <v>737</v>
      </c>
      <c r="BN368" s="2" t="s">
        <v>3365</v>
      </c>
      <c r="BO368" s="2" t="s">
        <v>40</v>
      </c>
      <c r="BP368" s="2" t="s">
        <v>3927</v>
      </c>
      <c r="BQ368" s="2" t="s">
        <v>1027</v>
      </c>
      <c r="BR368" s="2" t="s">
        <v>4959</v>
      </c>
      <c r="BS368" s="2" t="s">
        <v>164</v>
      </c>
      <c r="BT368" s="2" t="s">
        <v>3876</v>
      </c>
    </row>
    <row r="369" spans="1:72" ht="13.5" customHeight="1">
      <c r="A369" s="5" t="str">
        <f t="shared" si="19"/>
        <v>1861_각현내_021</v>
      </c>
      <c r="B369" s="2">
        <v>1861</v>
      </c>
      <c r="C369" s="2" t="s">
        <v>5173</v>
      </c>
      <c r="D369" s="2" t="s">
        <v>5174</v>
      </c>
      <c r="E369" s="2">
        <v>368</v>
      </c>
      <c r="F369" s="2">
        <v>2</v>
      </c>
      <c r="G369" s="2" t="s">
        <v>705</v>
      </c>
      <c r="H369" s="2" t="s">
        <v>2869</v>
      </c>
      <c r="I369" s="2">
        <v>8</v>
      </c>
      <c r="L369" s="2">
        <v>2</v>
      </c>
      <c r="M369" s="2" t="s">
        <v>5775</v>
      </c>
      <c r="N369" s="2" t="s">
        <v>5776</v>
      </c>
      <c r="S369" s="2" t="s">
        <v>51</v>
      </c>
      <c r="T369" s="2" t="s">
        <v>2942</v>
      </c>
      <c r="W369" s="2" t="s">
        <v>1028</v>
      </c>
      <c r="X369" s="2" t="s">
        <v>3015</v>
      </c>
      <c r="Y369" s="2" t="s">
        <v>48</v>
      </c>
      <c r="Z369" s="2" t="s">
        <v>3034</v>
      </c>
      <c r="AC369" s="2">
        <v>61</v>
      </c>
      <c r="AD369" s="2" t="s">
        <v>508</v>
      </c>
      <c r="AE369" s="2" t="s">
        <v>3855</v>
      </c>
      <c r="AJ369" s="2" t="s">
        <v>17</v>
      </c>
      <c r="AK369" s="2" t="s">
        <v>3864</v>
      </c>
      <c r="AL369" s="2" t="s">
        <v>152</v>
      </c>
      <c r="AM369" s="2" t="s">
        <v>3880</v>
      </c>
      <c r="AT369" s="2" t="s">
        <v>1029</v>
      </c>
      <c r="AU369" s="2" t="s">
        <v>3935</v>
      </c>
      <c r="AV369" s="2" t="s">
        <v>1030</v>
      </c>
      <c r="AW369" s="2" t="s">
        <v>4052</v>
      </c>
      <c r="BG369" s="2" t="s">
        <v>40</v>
      </c>
      <c r="BH369" s="2" t="s">
        <v>3927</v>
      </c>
      <c r="BI369" s="2" t="s">
        <v>1031</v>
      </c>
      <c r="BJ369" s="2" t="s">
        <v>4399</v>
      </c>
      <c r="BK369" s="2" t="s">
        <v>40</v>
      </c>
      <c r="BL369" s="2" t="s">
        <v>3927</v>
      </c>
      <c r="BM369" s="2" t="s">
        <v>1032</v>
      </c>
      <c r="BN369" s="2" t="s">
        <v>4696</v>
      </c>
      <c r="BO369" s="2" t="s">
        <v>1033</v>
      </c>
      <c r="BP369" s="2" t="s">
        <v>3937</v>
      </c>
      <c r="BQ369" s="2" t="s">
        <v>1034</v>
      </c>
      <c r="BR369" s="2" t="s">
        <v>4960</v>
      </c>
      <c r="BS369" s="2" t="s">
        <v>1035</v>
      </c>
      <c r="BT369" s="2" t="s">
        <v>5150</v>
      </c>
    </row>
    <row r="370" spans="1:72" ht="13.5" customHeight="1">
      <c r="A370" s="5" t="str">
        <f t="shared" si="19"/>
        <v>1861_각현내_021</v>
      </c>
      <c r="B370" s="2">
        <v>1861</v>
      </c>
      <c r="C370" s="2" t="s">
        <v>5173</v>
      </c>
      <c r="D370" s="2" t="s">
        <v>5174</v>
      </c>
      <c r="E370" s="2">
        <v>369</v>
      </c>
      <c r="F370" s="2">
        <v>2</v>
      </c>
      <c r="G370" s="2" t="s">
        <v>705</v>
      </c>
      <c r="H370" s="2" t="s">
        <v>2869</v>
      </c>
      <c r="I370" s="2">
        <v>8</v>
      </c>
      <c r="L370" s="2">
        <v>2</v>
      </c>
      <c r="M370" s="2" t="s">
        <v>5775</v>
      </c>
      <c r="N370" s="2" t="s">
        <v>5776</v>
      </c>
      <c r="T370" s="2" t="s">
        <v>5221</v>
      </c>
      <c r="U370" s="2" t="s">
        <v>66</v>
      </c>
      <c r="V370" s="2" t="s">
        <v>2961</v>
      </c>
      <c r="Y370" s="2" t="s">
        <v>1036</v>
      </c>
      <c r="Z370" s="2" t="s">
        <v>3259</v>
      </c>
      <c r="AC370" s="2">
        <v>41</v>
      </c>
      <c r="AD370" s="2" t="s">
        <v>374</v>
      </c>
      <c r="AE370" s="2" t="s">
        <v>3848</v>
      </c>
    </row>
    <row r="371" spans="1:72" ht="13.5" customHeight="1">
      <c r="A371" s="5" t="str">
        <f t="shared" ref="A371:A387" si="20">HYPERLINK("http://kyu.snu.ac.kr/sdhj/index.jsp?type=hj/GK14785_00_IH_0001_022.jpg","1861_각현내_022")</f>
        <v>1861_각현내_022</v>
      </c>
      <c r="B371" s="2">
        <v>1861</v>
      </c>
      <c r="C371" s="2" t="s">
        <v>5173</v>
      </c>
      <c r="D371" s="2" t="s">
        <v>5174</v>
      </c>
      <c r="E371" s="2">
        <v>370</v>
      </c>
      <c r="F371" s="2">
        <v>2</v>
      </c>
      <c r="G371" s="2" t="s">
        <v>705</v>
      </c>
      <c r="H371" s="2" t="s">
        <v>2869</v>
      </c>
      <c r="I371" s="2">
        <v>8</v>
      </c>
      <c r="L371" s="2">
        <v>3</v>
      </c>
      <c r="M371" s="2" t="s">
        <v>1014</v>
      </c>
      <c r="N371" s="2" t="s">
        <v>5175</v>
      </c>
      <c r="T371" s="2" t="s">
        <v>5220</v>
      </c>
      <c r="U371" s="2" t="s">
        <v>229</v>
      </c>
      <c r="V371" s="2" t="s">
        <v>2966</v>
      </c>
      <c r="W371" s="2" t="s">
        <v>95</v>
      </c>
      <c r="X371" s="2" t="s">
        <v>5192</v>
      </c>
      <c r="Y371" s="2" t="s">
        <v>916</v>
      </c>
      <c r="Z371" s="2" t="s">
        <v>3260</v>
      </c>
      <c r="AC371" s="2">
        <v>44</v>
      </c>
      <c r="AD371" s="2" t="s">
        <v>244</v>
      </c>
      <c r="AE371" s="2" t="s">
        <v>3837</v>
      </c>
      <c r="AJ371" s="2" t="s">
        <v>17</v>
      </c>
      <c r="AK371" s="2" t="s">
        <v>3864</v>
      </c>
      <c r="AL371" s="2" t="s">
        <v>94</v>
      </c>
      <c r="AM371" s="2" t="s">
        <v>5274</v>
      </c>
      <c r="AT371" s="2" t="s">
        <v>229</v>
      </c>
      <c r="AU371" s="2" t="s">
        <v>2966</v>
      </c>
      <c r="AV371" s="2" t="s">
        <v>1037</v>
      </c>
      <c r="AW371" s="2" t="s">
        <v>4053</v>
      </c>
      <c r="BG371" s="2" t="s">
        <v>229</v>
      </c>
      <c r="BH371" s="2" t="s">
        <v>2966</v>
      </c>
      <c r="BI371" s="2" t="s">
        <v>1026</v>
      </c>
      <c r="BJ371" s="2" t="s">
        <v>3258</v>
      </c>
      <c r="BK371" s="2" t="s">
        <v>137</v>
      </c>
      <c r="BL371" s="2" t="s">
        <v>2972</v>
      </c>
      <c r="BM371" s="2" t="s">
        <v>1038</v>
      </c>
      <c r="BN371" s="2" t="s">
        <v>4513</v>
      </c>
      <c r="BO371" s="2" t="s">
        <v>137</v>
      </c>
      <c r="BP371" s="2" t="s">
        <v>2972</v>
      </c>
      <c r="BQ371" s="2" t="s">
        <v>1039</v>
      </c>
      <c r="BR371" s="2" t="s">
        <v>4961</v>
      </c>
      <c r="BS371" s="2" t="s">
        <v>164</v>
      </c>
      <c r="BT371" s="2" t="s">
        <v>3876</v>
      </c>
    </row>
    <row r="372" spans="1:72" ht="13.5" customHeight="1">
      <c r="A372" s="5" t="str">
        <f t="shared" si="20"/>
        <v>1861_각현내_022</v>
      </c>
      <c r="B372" s="2">
        <v>1861</v>
      </c>
      <c r="C372" s="2" t="s">
        <v>5173</v>
      </c>
      <c r="D372" s="2" t="s">
        <v>5174</v>
      </c>
      <c r="E372" s="2">
        <v>371</v>
      </c>
      <c r="F372" s="2">
        <v>2</v>
      </c>
      <c r="G372" s="2" t="s">
        <v>705</v>
      </c>
      <c r="H372" s="2" t="s">
        <v>2869</v>
      </c>
      <c r="I372" s="2">
        <v>8</v>
      </c>
      <c r="L372" s="2">
        <v>3</v>
      </c>
      <c r="M372" s="2" t="s">
        <v>1014</v>
      </c>
      <c r="N372" s="2" t="s">
        <v>5175</v>
      </c>
      <c r="S372" s="2" t="s">
        <v>51</v>
      </c>
      <c r="T372" s="2" t="s">
        <v>2942</v>
      </c>
      <c r="W372" s="2" t="s">
        <v>488</v>
      </c>
      <c r="X372" s="2" t="s">
        <v>3004</v>
      </c>
      <c r="Y372" s="2" t="s">
        <v>10</v>
      </c>
      <c r="Z372" s="2" t="s">
        <v>2986</v>
      </c>
      <c r="AC372" s="2">
        <v>46</v>
      </c>
      <c r="AD372" s="2" t="s">
        <v>315</v>
      </c>
      <c r="AE372" s="2" t="s">
        <v>3843</v>
      </c>
      <c r="AJ372" s="2" t="s">
        <v>17</v>
      </c>
      <c r="AK372" s="2" t="s">
        <v>3864</v>
      </c>
      <c r="AL372" s="2" t="s">
        <v>147</v>
      </c>
      <c r="AM372" s="2" t="s">
        <v>3874</v>
      </c>
      <c r="AT372" s="2" t="s">
        <v>137</v>
      </c>
      <c r="AU372" s="2" t="s">
        <v>2972</v>
      </c>
      <c r="AV372" s="2" t="s">
        <v>1040</v>
      </c>
      <c r="AW372" s="2" t="s">
        <v>3742</v>
      </c>
      <c r="BG372" s="2" t="s">
        <v>137</v>
      </c>
      <c r="BH372" s="2" t="s">
        <v>2972</v>
      </c>
      <c r="BI372" s="2" t="s">
        <v>730</v>
      </c>
      <c r="BJ372" s="2" t="s">
        <v>3483</v>
      </c>
      <c r="BK372" s="2" t="s">
        <v>137</v>
      </c>
      <c r="BL372" s="2" t="s">
        <v>2972</v>
      </c>
      <c r="BM372" s="2" t="s">
        <v>731</v>
      </c>
      <c r="BN372" s="2" t="s">
        <v>4365</v>
      </c>
      <c r="BO372" s="2" t="s">
        <v>137</v>
      </c>
      <c r="BP372" s="2" t="s">
        <v>2972</v>
      </c>
      <c r="BQ372" s="2" t="s">
        <v>1041</v>
      </c>
      <c r="BR372" s="2" t="s">
        <v>4962</v>
      </c>
      <c r="BS372" s="2" t="s">
        <v>39</v>
      </c>
      <c r="BT372" s="2" t="s">
        <v>3867</v>
      </c>
    </row>
    <row r="373" spans="1:72" ht="13.5" customHeight="1">
      <c r="A373" s="5" t="str">
        <f t="shared" si="20"/>
        <v>1861_각현내_022</v>
      </c>
      <c r="B373" s="2">
        <v>1861</v>
      </c>
      <c r="C373" s="2" t="s">
        <v>5173</v>
      </c>
      <c r="D373" s="2" t="s">
        <v>5174</v>
      </c>
      <c r="E373" s="2">
        <v>372</v>
      </c>
      <c r="F373" s="2">
        <v>2</v>
      </c>
      <c r="G373" s="2" t="s">
        <v>705</v>
      </c>
      <c r="H373" s="2" t="s">
        <v>2869</v>
      </c>
      <c r="I373" s="2">
        <v>8</v>
      </c>
      <c r="L373" s="2">
        <v>4</v>
      </c>
      <c r="M373" s="2" t="s">
        <v>5777</v>
      </c>
      <c r="N373" s="2" t="s">
        <v>5778</v>
      </c>
      <c r="T373" s="2" t="s">
        <v>5220</v>
      </c>
      <c r="U373" s="2" t="s">
        <v>422</v>
      </c>
      <c r="V373" s="2" t="s">
        <v>2969</v>
      </c>
      <c r="W373" s="2" t="s">
        <v>215</v>
      </c>
      <c r="X373" s="2" t="s">
        <v>2995</v>
      </c>
      <c r="Y373" s="2" t="s">
        <v>1042</v>
      </c>
      <c r="Z373" s="2" t="s">
        <v>3261</v>
      </c>
      <c r="AC373" s="2">
        <v>64</v>
      </c>
      <c r="AD373" s="2" t="s">
        <v>65</v>
      </c>
      <c r="AE373" s="2" t="s">
        <v>3807</v>
      </c>
      <c r="AJ373" s="2" t="s">
        <v>17</v>
      </c>
      <c r="AK373" s="2" t="s">
        <v>3864</v>
      </c>
      <c r="AL373" s="2" t="s">
        <v>152</v>
      </c>
      <c r="AM373" s="2" t="s">
        <v>3880</v>
      </c>
      <c r="AT373" s="2" t="s">
        <v>246</v>
      </c>
      <c r="AU373" s="2" t="s">
        <v>2975</v>
      </c>
      <c r="AV373" s="2" t="s">
        <v>1043</v>
      </c>
      <c r="AW373" s="2" t="s">
        <v>4054</v>
      </c>
      <c r="BG373" s="2" t="s">
        <v>246</v>
      </c>
      <c r="BH373" s="2" t="s">
        <v>2975</v>
      </c>
      <c r="BI373" s="2" t="s">
        <v>790</v>
      </c>
      <c r="BJ373" s="2" t="s">
        <v>4400</v>
      </c>
      <c r="BK373" s="2" t="s">
        <v>246</v>
      </c>
      <c r="BL373" s="2" t="s">
        <v>2975</v>
      </c>
      <c r="BM373" s="2" t="s">
        <v>815</v>
      </c>
      <c r="BN373" s="2" t="s">
        <v>4376</v>
      </c>
      <c r="BO373" s="2" t="s">
        <v>246</v>
      </c>
      <c r="BP373" s="2" t="s">
        <v>2975</v>
      </c>
      <c r="BQ373" s="2" t="s">
        <v>1044</v>
      </c>
      <c r="BR373" s="2" t="s">
        <v>5490</v>
      </c>
      <c r="BS373" s="2" t="s">
        <v>94</v>
      </c>
      <c r="BT373" s="2" t="s">
        <v>5274</v>
      </c>
    </row>
    <row r="374" spans="1:72" ht="13.5" customHeight="1">
      <c r="A374" s="5" t="str">
        <f t="shared" si="20"/>
        <v>1861_각현내_022</v>
      </c>
      <c r="B374" s="2">
        <v>1861</v>
      </c>
      <c r="C374" s="2" t="s">
        <v>5173</v>
      </c>
      <c r="D374" s="2" t="s">
        <v>5174</v>
      </c>
      <c r="E374" s="2">
        <v>373</v>
      </c>
      <c r="F374" s="2">
        <v>2</v>
      </c>
      <c r="G374" s="2" t="s">
        <v>705</v>
      </c>
      <c r="H374" s="2" t="s">
        <v>2869</v>
      </c>
      <c r="I374" s="2">
        <v>8</v>
      </c>
      <c r="L374" s="2">
        <v>4</v>
      </c>
      <c r="M374" s="2" t="s">
        <v>5777</v>
      </c>
      <c r="N374" s="2" t="s">
        <v>5778</v>
      </c>
      <c r="S374" s="2" t="s">
        <v>51</v>
      </c>
      <c r="T374" s="2" t="s">
        <v>2942</v>
      </c>
      <c r="W374" s="2" t="s">
        <v>276</v>
      </c>
      <c r="X374" s="2" t="s">
        <v>2999</v>
      </c>
      <c r="Y374" s="2" t="s">
        <v>10</v>
      </c>
      <c r="Z374" s="2" t="s">
        <v>2986</v>
      </c>
      <c r="AC374" s="2">
        <v>66</v>
      </c>
      <c r="AD374" s="2" t="s">
        <v>312</v>
      </c>
      <c r="AE374" s="2" t="s">
        <v>3842</v>
      </c>
      <c r="AJ374" s="2" t="s">
        <v>17</v>
      </c>
      <c r="AK374" s="2" t="s">
        <v>3864</v>
      </c>
      <c r="AL374" s="2" t="s">
        <v>214</v>
      </c>
      <c r="AM374" s="2" t="s">
        <v>3896</v>
      </c>
      <c r="AT374" s="2" t="s">
        <v>246</v>
      </c>
      <c r="AU374" s="2" t="s">
        <v>2975</v>
      </c>
      <c r="AV374" s="2" t="s">
        <v>6163</v>
      </c>
      <c r="AW374" s="2" t="s">
        <v>4055</v>
      </c>
      <c r="BG374" s="2" t="s">
        <v>246</v>
      </c>
      <c r="BH374" s="2" t="s">
        <v>2975</v>
      </c>
      <c r="BI374" s="2" t="s">
        <v>1045</v>
      </c>
      <c r="BJ374" s="2" t="s">
        <v>4401</v>
      </c>
      <c r="BK374" s="2" t="s">
        <v>246</v>
      </c>
      <c r="BL374" s="2" t="s">
        <v>2975</v>
      </c>
      <c r="BM374" s="2" t="s">
        <v>1046</v>
      </c>
      <c r="BN374" s="2" t="s">
        <v>3969</v>
      </c>
      <c r="BO374" s="2" t="s">
        <v>246</v>
      </c>
      <c r="BP374" s="2" t="s">
        <v>2975</v>
      </c>
      <c r="BQ374" s="2" t="s">
        <v>1047</v>
      </c>
      <c r="BR374" s="2" t="s">
        <v>5407</v>
      </c>
      <c r="BS374" s="2" t="s">
        <v>94</v>
      </c>
      <c r="BT374" s="2" t="s">
        <v>5274</v>
      </c>
    </row>
    <row r="375" spans="1:72" ht="13.5" customHeight="1">
      <c r="A375" s="5" t="str">
        <f t="shared" si="20"/>
        <v>1861_각현내_022</v>
      </c>
      <c r="B375" s="2">
        <v>1861</v>
      </c>
      <c r="C375" s="2" t="s">
        <v>5173</v>
      </c>
      <c r="D375" s="2" t="s">
        <v>5174</v>
      </c>
      <c r="E375" s="2">
        <v>374</v>
      </c>
      <c r="F375" s="2">
        <v>2</v>
      </c>
      <c r="G375" s="2" t="s">
        <v>705</v>
      </c>
      <c r="H375" s="2" t="s">
        <v>2869</v>
      </c>
      <c r="I375" s="2">
        <v>8</v>
      </c>
      <c r="L375" s="2">
        <v>4</v>
      </c>
      <c r="M375" s="2" t="s">
        <v>5777</v>
      </c>
      <c r="N375" s="2" t="s">
        <v>5778</v>
      </c>
      <c r="S375" s="2" t="s">
        <v>207</v>
      </c>
      <c r="T375" s="2" t="s">
        <v>2949</v>
      </c>
      <c r="AC375" s="2">
        <v>11</v>
      </c>
      <c r="AD375" s="2" t="s">
        <v>353</v>
      </c>
      <c r="AE375" s="2" t="s">
        <v>3847</v>
      </c>
    </row>
    <row r="376" spans="1:72" ht="13.5" customHeight="1">
      <c r="A376" s="5" t="str">
        <f t="shared" si="20"/>
        <v>1861_각현내_022</v>
      </c>
      <c r="B376" s="2">
        <v>1861</v>
      </c>
      <c r="C376" s="2" t="s">
        <v>5173</v>
      </c>
      <c r="D376" s="2" t="s">
        <v>5174</v>
      </c>
      <c r="E376" s="2">
        <v>375</v>
      </c>
      <c r="F376" s="2">
        <v>2</v>
      </c>
      <c r="G376" s="2" t="s">
        <v>705</v>
      </c>
      <c r="H376" s="2" t="s">
        <v>2869</v>
      </c>
      <c r="I376" s="2">
        <v>8</v>
      </c>
      <c r="L376" s="2">
        <v>5</v>
      </c>
      <c r="M376" s="2" t="s">
        <v>5779</v>
      </c>
      <c r="N376" s="2" t="s">
        <v>5780</v>
      </c>
      <c r="T376" s="2" t="s">
        <v>5220</v>
      </c>
      <c r="U376" s="2" t="s">
        <v>55</v>
      </c>
      <c r="V376" s="2" t="s">
        <v>2962</v>
      </c>
      <c r="W376" s="2" t="s">
        <v>488</v>
      </c>
      <c r="X376" s="2" t="s">
        <v>3004</v>
      </c>
      <c r="Y376" s="2" t="s">
        <v>628</v>
      </c>
      <c r="Z376" s="2" t="s">
        <v>3262</v>
      </c>
      <c r="AC376" s="2">
        <v>60</v>
      </c>
      <c r="AD376" s="2" t="s">
        <v>68</v>
      </c>
      <c r="AE376" s="2" t="s">
        <v>3125</v>
      </c>
      <c r="AJ376" s="2" t="s">
        <v>17</v>
      </c>
      <c r="AK376" s="2" t="s">
        <v>3864</v>
      </c>
      <c r="AL376" s="2" t="s">
        <v>147</v>
      </c>
      <c r="AM376" s="2" t="s">
        <v>3874</v>
      </c>
      <c r="AT376" s="2" t="s">
        <v>40</v>
      </c>
      <c r="AU376" s="2" t="s">
        <v>3927</v>
      </c>
      <c r="AV376" s="2" t="s">
        <v>811</v>
      </c>
      <c r="AW376" s="2" t="s">
        <v>5326</v>
      </c>
      <c r="BG376" s="2" t="s">
        <v>40</v>
      </c>
      <c r="BH376" s="2" t="s">
        <v>3927</v>
      </c>
      <c r="BI376" s="2" t="s">
        <v>773</v>
      </c>
      <c r="BJ376" s="2" t="s">
        <v>4365</v>
      </c>
      <c r="BK376" s="2" t="s">
        <v>40</v>
      </c>
      <c r="BL376" s="2" t="s">
        <v>3927</v>
      </c>
      <c r="BM376" s="2" t="s">
        <v>812</v>
      </c>
      <c r="BN376" s="2" t="s">
        <v>4116</v>
      </c>
      <c r="BO376" s="2" t="s">
        <v>40</v>
      </c>
      <c r="BP376" s="2" t="s">
        <v>3927</v>
      </c>
      <c r="BQ376" s="2" t="s">
        <v>813</v>
      </c>
      <c r="BR376" s="2" t="s">
        <v>5581</v>
      </c>
      <c r="BS376" s="2" t="s">
        <v>39</v>
      </c>
      <c r="BT376" s="2" t="s">
        <v>3867</v>
      </c>
    </row>
    <row r="377" spans="1:72" ht="13.5" customHeight="1">
      <c r="A377" s="5" t="str">
        <f t="shared" si="20"/>
        <v>1861_각현내_022</v>
      </c>
      <c r="B377" s="2">
        <v>1861</v>
      </c>
      <c r="C377" s="2" t="s">
        <v>5173</v>
      </c>
      <c r="D377" s="2" t="s">
        <v>5174</v>
      </c>
      <c r="E377" s="2">
        <v>376</v>
      </c>
      <c r="F377" s="2">
        <v>2</v>
      </c>
      <c r="G377" s="2" t="s">
        <v>705</v>
      </c>
      <c r="H377" s="2" t="s">
        <v>2869</v>
      </c>
      <c r="I377" s="2">
        <v>8</v>
      </c>
      <c r="L377" s="2">
        <v>5</v>
      </c>
      <c r="M377" s="2" t="s">
        <v>5779</v>
      </c>
      <c r="N377" s="2" t="s">
        <v>5780</v>
      </c>
      <c r="S377" s="2" t="s">
        <v>51</v>
      </c>
      <c r="T377" s="2" t="s">
        <v>2942</v>
      </c>
      <c r="W377" s="2" t="s">
        <v>242</v>
      </c>
      <c r="X377" s="2" t="s">
        <v>2996</v>
      </c>
      <c r="Y377" s="2" t="s">
        <v>48</v>
      </c>
      <c r="Z377" s="2" t="s">
        <v>3034</v>
      </c>
      <c r="AC377" s="2">
        <v>60</v>
      </c>
      <c r="AD377" s="2" t="s">
        <v>68</v>
      </c>
      <c r="AE377" s="2" t="s">
        <v>3125</v>
      </c>
      <c r="AJ377" s="2" t="s">
        <v>17</v>
      </c>
      <c r="AK377" s="2" t="s">
        <v>3864</v>
      </c>
      <c r="AL377" s="2" t="s">
        <v>245</v>
      </c>
      <c r="AM377" s="2" t="s">
        <v>3881</v>
      </c>
      <c r="AT377" s="2" t="s">
        <v>40</v>
      </c>
      <c r="AU377" s="2" t="s">
        <v>3927</v>
      </c>
      <c r="AV377" s="2" t="s">
        <v>1048</v>
      </c>
      <c r="AW377" s="2" t="s">
        <v>4056</v>
      </c>
      <c r="BG377" s="2" t="s">
        <v>40</v>
      </c>
      <c r="BH377" s="2" t="s">
        <v>3927</v>
      </c>
      <c r="BI377" s="2" t="s">
        <v>1049</v>
      </c>
      <c r="BJ377" s="2" t="s">
        <v>4402</v>
      </c>
      <c r="BK377" s="2" t="s">
        <v>40</v>
      </c>
      <c r="BL377" s="2" t="s">
        <v>3927</v>
      </c>
      <c r="BM377" s="2" t="s">
        <v>1050</v>
      </c>
      <c r="BN377" s="2" t="s">
        <v>4697</v>
      </c>
      <c r="BO377" s="2" t="s">
        <v>40</v>
      </c>
      <c r="BP377" s="2" t="s">
        <v>3927</v>
      </c>
      <c r="BQ377" s="2" t="s">
        <v>1051</v>
      </c>
      <c r="BR377" s="2" t="s">
        <v>5484</v>
      </c>
      <c r="BS377" s="2" t="s">
        <v>94</v>
      </c>
      <c r="BT377" s="2" t="s">
        <v>5274</v>
      </c>
    </row>
    <row r="378" spans="1:72" ht="13.5" customHeight="1">
      <c r="A378" s="5" t="str">
        <f t="shared" si="20"/>
        <v>1861_각현내_022</v>
      </c>
      <c r="B378" s="2">
        <v>1861</v>
      </c>
      <c r="C378" s="2" t="s">
        <v>5173</v>
      </c>
      <c r="D378" s="2" t="s">
        <v>5174</v>
      </c>
      <c r="E378" s="2">
        <v>377</v>
      </c>
      <c r="F378" s="2">
        <v>2</v>
      </c>
      <c r="G378" s="2" t="s">
        <v>705</v>
      </c>
      <c r="H378" s="2" t="s">
        <v>2869</v>
      </c>
      <c r="I378" s="2">
        <v>8</v>
      </c>
      <c r="L378" s="2">
        <v>5</v>
      </c>
      <c r="M378" s="2" t="s">
        <v>5779</v>
      </c>
      <c r="N378" s="2" t="s">
        <v>5780</v>
      </c>
      <c r="T378" s="2" t="s">
        <v>5221</v>
      </c>
      <c r="U378" s="2" t="s">
        <v>66</v>
      </c>
      <c r="V378" s="2" t="s">
        <v>2961</v>
      </c>
      <c r="Y378" s="2" t="s">
        <v>1052</v>
      </c>
      <c r="Z378" s="2" t="s">
        <v>3263</v>
      </c>
      <c r="AC378" s="2">
        <v>36</v>
      </c>
      <c r="AD378" s="2" t="s">
        <v>156</v>
      </c>
      <c r="AE378" s="2" t="s">
        <v>3829</v>
      </c>
    </row>
    <row r="379" spans="1:72" ht="13.5" customHeight="1">
      <c r="A379" s="5" t="str">
        <f t="shared" si="20"/>
        <v>1861_각현내_022</v>
      </c>
      <c r="B379" s="2">
        <v>1861</v>
      </c>
      <c r="C379" s="2" t="s">
        <v>5173</v>
      </c>
      <c r="D379" s="2" t="s">
        <v>5174</v>
      </c>
      <c r="E379" s="2">
        <v>378</v>
      </c>
      <c r="F379" s="2">
        <v>3</v>
      </c>
      <c r="G379" s="2" t="s">
        <v>1053</v>
      </c>
      <c r="H379" s="2" t="s">
        <v>2870</v>
      </c>
      <c r="I379" s="2">
        <v>1</v>
      </c>
      <c r="J379" s="2" t="s">
        <v>1054</v>
      </c>
      <c r="K379" s="2" t="s">
        <v>2893</v>
      </c>
      <c r="L379" s="2">
        <v>1</v>
      </c>
      <c r="M379" s="2" t="s">
        <v>5781</v>
      </c>
      <c r="N379" s="2" t="s">
        <v>5782</v>
      </c>
      <c r="T379" s="2" t="s">
        <v>5220</v>
      </c>
      <c r="U379" s="2" t="s">
        <v>229</v>
      </c>
      <c r="V379" s="2" t="s">
        <v>2966</v>
      </c>
      <c r="W379" s="2" t="s">
        <v>47</v>
      </c>
      <c r="X379" s="2" t="s">
        <v>5196</v>
      </c>
      <c r="Y379" s="2" t="s">
        <v>1055</v>
      </c>
      <c r="Z379" s="2" t="s">
        <v>3264</v>
      </c>
      <c r="AC379" s="2">
        <v>45</v>
      </c>
      <c r="AD379" s="2" t="s">
        <v>81</v>
      </c>
      <c r="AE379" s="2" t="s">
        <v>3813</v>
      </c>
      <c r="AJ379" s="2" t="s">
        <v>17</v>
      </c>
      <c r="AK379" s="2" t="s">
        <v>3864</v>
      </c>
      <c r="AL379" s="2" t="s">
        <v>152</v>
      </c>
      <c r="AM379" s="2" t="s">
        <v>3880</v>
      </c>
      <c r="AT379" s="2" t="s">
        <v>229</v>
      </c>
      <c r="AU379" s="2" t="s">
        <v>2966</v>
      </c>
      <c r="AV379" s="2" t="s">
        <v>1056</v>
      </c>
      <c r="AW379" s="2" t="s">
        <v>4057</v>
      </c>
      <c r="BG379" s="2" t="s">
        <v>801</v>
      </c>
      <c r="BH379" s="2" t="s">
        <v>3932</v>
      </c>
      <c r="BI379" s="2" t="s">
        <v>1057</v>
      </c>
      <c r="BJ379" s="2" t="s">
        <v>4403</v>
      </c>
      <c r="BK379" s="2" t="s">
        <v>1058</v>
      </c>
      <c r="BL379" s="2" t="s">
        <v>3939</v>
      </c>
      <c r="BM379" s="2" t="s">
        <v>1059</v>
      </c>
      <c r="BN379" s="2" t="s">
        <v>5383</v>
      </c>
      <c r="BO379" s="2" t="s">
        <v>40</v>
      </c>
      <c r="BP379" s="2" t="s">
        <v>3927</v>
      </c>
      <c r="BQ379" s="2" t="s">
        <v>1060</v>
      </c>
      <c r="BR379" s="2" t="s">
        <v>5530</v>
      </c>
      <c r="BS379" s="2" t="s">
        <v>172</v>
      </c>
      <c r="BT379" s="2" t="s">
        <v>3877</v>
      </c>
    </row>
    <row r="380" spans="1:72" ht="13.5" customHeight="1">
      <c r="A380" s="5" t="str">
        <f t="shared" si="20"/>
        <v>1861_각현내_022</v>
      </c>
      <c r="B380" s="2">
        <v>1861</v>
      </c>
      <c r="C380" s="2" t="s">
        <v>5173</v>
      </c>
      <c r="D380" s="2" t="s">
        <v>5174</v>
      </c>
      <c r="E380" s="2">
        <v>379</v>
      </c>
      <c r="F380" s="2">
        <v>3</v>
      </c>
      <c r="G380" s="2" t="s">
        <v>1053</v>
      </c>
      <c r="H380" s="2" t="s">
        <v>2870</v>
      </c>
      <c r="I380" s="2">
        <v>1</v>
      </c>
      <c r="L380" s="2">
        <v>1</v>
      </c>
      <c r="M380" s="2" t="s">
        <v>5781</v>
      </c>
      <c r="N380" s="2" t="s">
        <v>5782</v>
      </c>
      <c r="S380" s="2" t="s">
        <v>51</v>
      </c>
      <c r="T380" s="2" t="s">
        <v>2942</v>
      </c>
      <c r="W380" s="2" t="s">
        <v>1061</v>
      </c>
      <c r="X380" s="2" t="s">
        <v>3016</v>
      </c>
      <c r="Y380" s="2" t="s">
        <v>10</v>
      </c>
      <c r="Z380" s="2" t="s">
        <v>2986</v>
      </c>
      <c r="AC380" s="2">
        <v>45</v>
      </c>
      <c r="AD380" s="2" t="s">
        <v>81</v>
      </c>
      <c r="AE380" s="2" t="s">
        <v>3813</v>
      </c>
      <c r="AJ380" s="2" t="s">
        <v>17</v>
      </c>
      <c r="AK380" s="2" t="s">
        <v>3864</v>
      </c>
      <c r="AL380" s="2" t="s">
        <v>1062</v>
      </c>
      <c r="AM380" s="2" t="s">
        <v>3903</v>
      </c>
      <c r="AT380" s="2" t="s">
        <v>137</v>
      </c>
      <c r="AU380" s="2" t="s">
        <v>2972</v>
      </c>
      <c r="AV380" s="2" t="s">
        <v>1063</v>
      </c>
      <c r="AW380" s="2" t="s">
        <v>4058</v>
      </c>
      <c r="BG380" s="2" t="s">
        <v>137</v>
      </c>
      <c r="BH380" s="2" t="s">
        <v>2972</v>
      </c>
      <c r="BI380" s="2" t="s">
        <v>1064</v>
      </c>
      <c r="BJ380" s="2" t="s">
        <v>4183</v>
      </c>
      <c r="BK380" s="2" t="s">
        <v>137</v>
      </c>
      <c r="BL380" s="2" t="s">
        <v>2972</v>
      </c>
      <c r="BM380" s="2" t="s">
        <v>2853</v>
      </c>
      <c r="BN380" s="2" t="s">
        <v>4521</v>
      </c>
      <c r="BO380" s="2" t="s">
        <v>40</v>
      </c>
      <c r="BP380" s="2" t="s">
        <v>3927</v>
      </c>
      <c r="BQ380" s="2" t="s">
        <v>1065</v>
      </c>
      <c r="BR380" s="2" t="s">
        <v>5468</v>
      </c>
      <c r="BS380" s="2" t="s">
        <v>94</v>
      </c>
      <c r="BT380" s="2" t="s">
        <v>5274</v>
      </c>
    </row>
    <row r="381" spans="1:72" ht="13.5" customHeight="1">
      <c r="A381" s="5" t="str">
        <f t="shared" si="20"/>
        <v>1861_각현내_022</v>
      </c>
      <c r="B381" s="2">
        <v>1861</v>
      </c>
      <c r="C381" s="2" t="s">
        <v>5173</v>
      </c>
      <c r="D381" s="2" t="s">
        <v>5174</v>
      </c>
      <c r="E381" s="2">
        <v>380</v>
      </c>
      <c r="F381" s="2">
        <v>3</v>
      </c>
      <c r="G381" s="2" t="s">
        <v>1053</v>
      </c>
      <c r="H381" s="2" t="s">
        <v>2870</v>
      </c>
      <c r="I381" s="2">
        <v>1</v>
      </c>
      <c r="L381" s="2">
        <v>1</v>
      </c>
      <c r="M381" s="2" t="s">
        <v>5781</v>
      </c>
      <c r="N381" s="2" t="s">
        <v>5782</v>
      </c>
      <c r="S381" s="2" t="s">
        <v>109</v>
      </c>
      <c r="T381" s="2" t="s">
        <v>2945</v>
      </c>
      <c r="Y381" s="2" t="s">
        <v>1066</v>
      </c>
      <c r="Z381" s="2" t="s">
        <v>3265</v>
      </c>
      <c r="AC381" s="2">
        <v>18</v>
      </c>
      <c r="AD381" s="2" t="s">
        <v>125</v>
      </c>
      <c r="AE381" s="2" t="s">
        <v>3825</v>
      </c>
    </row>
    <row r="382" spans="1:72" ht="13.5" customHeight="1">
      <c r="A382" s="5" t="str">
        <f t="shared" si="20"/>
        <v>1861_각현내_022</v>
      </c>
      <c r="B382" s="2">
        <v>1861</v>
      </c>
      <c r="C382" s="2" t="s">
        <v>5173</v>
      </c>
      <c r="D382" s="2" t="s">
        <v>5174</v>
      </c>
      <c r="E382" s="2">
        <v>381</v>
      </c>
      <c r="F382" s="2">
        <v>3</v>
      </c>
      <c r="G382" s="2" t="s">
        <v>1053</v>
      </c>
      <c r="H382" s="2" t="s">
        <v>2870</v>
      </c>
      <c r="I382" s="2">
        <v>1</v>
      </c>
      <c r="L382" s="2">
        <v>1</v>
      </c>
      <c r="M382" s="2" t="s">
        <v>5781</v>
      </c>
      <c r="N382" s="2" t="s">
        <v>5782</v>
      </c>
      <c r="S382" s="2" t="s">
        <v>109</v>
      </c>
      <c r="T382" s="2" t="s">
        <v>2945</v>
      </c>
      <c r="Y382" s="2" t="s">
        <v>1067</v>
      </c>
      <c r="Z382" s="2" t="s">
        <v>3266</v>
      </c>
      <c r="AC382" s="2">
        <v>15</v>
      </c>
      <c r="AD382" s="2" t="s">
        <v>178</v>
      </c>
      <c r="AE382" s="2" t="s">
        <v>3830</v>
      </c>
    </row>
    <row r="383" spans="1:72" ht="13.5" customHeight="1">
      <c r="A383" s="5" t="str">
        <f t="shared" si="20"/>
        <v>1861_각현내_022</v>
      </c>
      <c r="B383" s="2">
        <v>1861</v>
      </c>
      <c r="C383" s="2" t="s">
        <v>5173</v>
      </c>
      <c r="D383" s="2" t="s">
        <v>5174</v>
      </c>
      <c r="E383" s="2">
        <v>382</v>
      </c>
      <c r="F383" s="2">
        <v>3</v>
      </c>
      <c r="G383" s="2" t="s">
        <v>1053</v>
      </c>
      <c r="H383" s="2" t="s">
        <v>2870</v>
      </c>
      <c r="I383" s="2">
        <v>1</v>
      </c>
      <c r="L383" s="2">
        <v>1</v>
      </c>
      <c r="M383" s="2" t="s">
        <v>5781</v>
      </c>
      <c r="N383" s="2" t="s">
        <v>5782</v>
      </c>
      <c r="S383" s="2" t="s">
        <v>207</v>
      </c>
      <c r="T383" s="2" t="s">
        <v>2949</v>
      </c>
      <c r="AC383" s="2">
        <v>16</v>
      </c>
      <c r="AD383" s="2" t="s">
        <v>552</v>
      </c>
      <c r="AE383" s="2" t="s">
        <v>3857</v>
      </c>
    </row>
    <row r="384" spans="1:72" ht="13.5" customHeight="1">
      <c r="A384" s="5" t="str">
        <f t="shared" si="20"/>
        <v>1861_각현내_022</v>
      </c>
      <c r="B384" s="2">
        <v>1861</v>
      </c>
      <c r="C384" s="2" t="s">
        <v>5173</v>
      </c>
      <c r="D384" s="2" t="s">
        <v>5174</v>
      </c>
      <c r="E384" s="2">
        <v>383</v>
      </c>
      <c r="F384" s="2">
        <v>3</v>
      </c>
      <c r="G384" s="2" t="s">
        <v>1053</v>
      </c>
      <c r="H384" s="2" t="s">
        <v>2870</v>
      </c>
      <c r="I384" s="2">
        <v>1</v>
      </c>
      <c r="L384" s="2">
        <v>1</v>
      </c>
      <c r="M384" s="2" t="s">
        <v>5781</v>
      </c>
      <c r="N384" s="2" t="s">
        <v>5782</v>
      </c>
      <c r="T384" s="2" t="s">
        <v>5221</v>
      </c>
      <c r="U384" s="2" t="s">
        <v>66</v>
      </c>
      <c r="V384" s="2" t="s">
        <v>2961</v>
      </c>
      <c r="Y384" s="2" t="s">
        <v>1068</v>
      </c>
      <c r="Z384" s="2" t="s">
        <v>3267</v>
      </c>
      <c r="AC384" s="2">
        <v>22</v>
      </c>
      <c r="AD384" s="2" t="s">
        <v>344</v>
      </c>
      <c r="AE384" s="2" t="s">
        <v>3845</v>
      </c>
    </row>
    <row r="385" spans="1:72" ht="13.5" customHeight="1">
      <c r="A385" s="5" t="str">
        <f t="shared" si="20"/>
        <v>1861_각현내_022</v>
      </c>
      <c r="B385" s="2">
        <v>1861</v>
      </c>
      <c r="C385" s="2" t="s">
        <v>5173</v>
      </c>
      <c r="D385" s="2" t="s">
        <v>5174</v>
      </c>
      <c r="E385" s="2">
        <v>384</v>
      </c>
      <c r="F385" s="2">
        <v>3</v>
      </c>
      <c r="G385" s="2" t="s">
        <v>1053</v>
      </c>
      <c r="H385" s="2" t="s">
        <v>2870</v>
      </c>
      <c r="I385" s="2">
        <v>1</v>
      </c>
      <c r="L385" s="2">
        <v>1</v>
      </c>
      <c r="M385" s="2" t="s">
        <v>5781</v>
      </c>
      <c r="N385" s="2" t="s">
        <v>5782</v>
      </c>
      <c r="T385" s="2" t="s">
        <v>5221</v>
      </c>
      <c r="U385" s="2" t="s">
        <v>63</v>
      </c>
      <c r="V385" s="2" t="s">
        <v>2960</v>
      </c>
      <c r="Y385" s="2" t="s">
        <v>1069</v>
      </c>
      <c r="Z385" s="2" t="s">
        <v>3268</v>
      </c>
      <c r="AC385" s="2">
        <v>18</v>
      </c>
      <c r="AD385" s="2" t="s">
        <v>125</v>
      </c>
      <c r="AE385" s="2" t="s">
        <v>3825</v>
      </c>
    </row>
    <row r="386" spans="1:72" ht="13.5" customHeight="1">
      <c r="A386" s="5" t="str">
        <f t="shared" si="20"/>
        <v>1861_각현내_022</v>
      </c>
      <c r="B386" s="2">
        <v>1861</v>
      </c>
      <c r="C386" s="2" t="s">
        <v>5173</v>
      </c>
      <c r="D386" s="2" t="s">
        <v>5174</v>
      </c>
      <c r="E386" s="2">
        <v>385</v>
      </c>
      <c r="F386" s="2">
        <v>3</v>
      </c>
      <c r="G386" s="2" t="s">
        <v>1053</v>
      </c>
      <c r="H386" s="2" t="s">
        <v>2870</v>
      </c>
      <c r="I386" s="2">
        <v>1</v>
      </c>
      <c r="L386" s="2">
        <v>2</v>
      </c>
      <c r="M386" s="2" t="s">
        <v>5783</v>
      </c>
      <c r="N386" s="2" t="s">
        <v>5784</v>
      </c>
      <c r="Q386" s="2" t="s">
        <v>1070</v>
      </c>
      <c r="R386" s="2" t="s">
        <v>2930</v>
      </c>
      <c r="T386" s="2" t="s">
        <v>5220</v>
      </c>
      <c r="W386" s="2" t="s">
        <v>546</v>
      </c>
      <c r="X386" s="2" t="s">
        <v>5202</v>
      </c>
      <c r="Y386" s="2" t="s">
        <v>1071</v>
      </c>
      <c r="Z386" s="2" t="s">
        <v>3269</v>
      </c>
      <c r="AC386" s="2">
        <v>25</v>
      </c>
      <c r="AD386" s="2" t="s">
        <v>1072</v>
      </c>
      <c r="AE386" s="2" t="s">
        <v>3018</v>
      </c>
      <c r="AJ386" s="2" t="s">
        <v>17</v>
      </c>
      <c r="AK386" s="2" t="s">
        <v>3864</v>
      </c>
      <c r="AL386" s="2" t="s">
        <v>39</v>
      </c>
      <c r="AM386" s="2" t="s">
        <v>3867</v>
      </c>
      <c r="AT386" s="2" t="s">
        <v>229</v>
      </c>
      <c r="AU386" s="2" t="s">
        <v>2966</v>
      </c>
      <c r="AV386" s="2" t="s">
        <v>1073</v>
      </c>
      <c r="AW386" s="2" t="s">
        <v>4059</v>
      </c>
      <c r="BG386" s="2" t="s">
        <v>229</v>
      </c>
      <c r="BH386" s="2" t="s">
        <v>2966</v>
      </c>
      <c r="BI386" s="2" t="s">
        <v>1074</v>
      </c>
      <c r="BJ386" s="2" t="s">
        <v>4404</v>
      </c>
      <c r="BK386" s="2" t="s">
        <v>229</v>
      </c>
      <c r="BL386" s="2" t="s">
        <v>2966</v>
      </c>
      <c r="BM386" s="2" t="s">
        <v>1075</v>
      </c>
      <c r="BN386" s="2" t="s">
        <v>4094</v>
      </c>
      <c r="BO386" s="2" t="s">
        <v>137</v>
      </c>
      <c r="BP386" s="2" t="s">
        <v>2972</v>
      </c>
      <c r="BQ386" s="2" t="s">
        <v>1076</v>
      </c>
      <c r="BR386" s="2" t="s">
        <v>4963</v>
      </c>
      <c r="BS386" s="2" t="s">
        <v>172</v>
      </c>
      <c r="BT386" s="2" t="s">
        <v>3877</v>
      </c>
    </row>
    <row r="387" spans="1:72" ht="13.5" customHeight="1">
      <c r="A387" s="5" t="str">
        <f t="shared" si="20"/>
        <v>1861_각현내_022</v>
      </c>
      <c r="B387" s="2">
        <v>1861</v>
      </c>
      <c r="C387" s="2" t="s">
        <v>5173</v>
      </c>
      <c r="D387" s="2" t="s">
        <v>5174</v>
      </c>
      <c r="E387" s="2">
        <v>386</v>
      </c>
      <c r="F387" s="2">
        <v>3</v>
      </c>
      <c r="G387" s="2" t="s">
        <v>1053</v>
      </c>
      <c r="H387" s="2" t="s">
        <v>2870</v>
      </c>
      <c r="I387" s="2">
        <v>1</v>
      </c>
      <c r="L387" s="2">
        <v>2</v>
      </c>
      <c r="M387" s="2" t="s">
        <v>5783</v>
      </c>
      <c r="N387" s="2" t="s">
        <v>5784</v>
      </c>
      <c r="S387" s="2" t="s">
        <v>51</v>
      </c>
      <c r="T387" s="2" t="s">
        <v>2942</v>
      </c>
      <c r="W387" s="2" t="s">
        <v>47</v>
      </c>
      <c r="X387" s="2" t="s">
        <v>5196</v>
      </c>
      <c r="Y387" s="2" t="s">
        <v>10</v>
      </c>
      <c r="Z387" s="2" t="s">
        <v>2986</v>
      </c>
      <c r="AC387" s="2">
        <v>26</v>
      </c>
      <c r="AD387" s="2" t="s">
        <v>53</v>
      </c>
      <c r="AE387" s="2" t="s">
        <v>3805</v>
      </c>
      <c r="AJ387" s="2" t="s">
        <v>17</v>
      </c>
      <c r="AK387" s="2" t="s">
        <v>3864</v>
      </c>
      <c r="AL387" s="2" t="s">
        <v>206</v>
      </c>
      <c r="AM387" s="2" t="s">
        <v>3891</v>
      </c>
      <c r="AT387" s="2" t="s">
        <v>55</v>
      </c>
      <c r="AU387" s="2" t="s">
        <v>2962</v>
      </c>
      <c r="AV387" s="2" t="s">
        <v>957</v>
      </c>
      <c r="AW387" s="2" t="s">
        <v>3241</v>
      </c>
      <c r="BG387" s="2" t="s">
        <v>40</v>
      </c>
      <c r="BH387" s="2" t="s">
        <v>3927</v>
      </c>
      <c r="BI387" s="2" t="s">
        <v>958</v>
      </c>
      <c r="BJ387" s="2" t="s">
        <v>4011</v>
      </c>
      <c r="BK387" s="2" t="s">
        <v>40</v>
      </c>
      <c r="BL387" s="2" t="s">
        <v>3927</v>
      </c>
      <c r="BM387" s="2" t="s">
        <v>727</v>
      </c>
      <c r="BN387" s="2" t="s">
        <v>4029</v>
      </c>
      <c r="BO387" s="2" t="s">
        <v>40</v>
      </c>
      <c r="BP387" s="2" t="s">
        <v>3927</v>
      </c>
      <c r="BQ387" s="2" t="s">
        <v>963</v>
      </c>
      <c r="BR387" s="2" t="s">
        <v>4950</v>
      </c>
      <c r="BS387" s="2" t="s">
        <v>130</v>
      </c>
      <c r="BT387" s="2" t="s">
        <v>3873</v>
      </c>
    </row>
    <row r="388" spans="1:72" ht="13.5" customHeight="1">
      <c r="A388" s="5" t="str">
        <f t="shared" ref="A388:A423" si="21">HYPERLINK("http://kyu.snu.ac.kr/sdhj/index.jsp?type=hj/GK14785_00_IH_0001_023.jpg","1861_각현내_023")</f>
        <v>1861_각현내_023</v>
      </c>
      <c r="B388" s="2">
        <v>1861</v>
      </c>
      <c r="C388" s="2" t="s">
        <v>5173</v>
      </c>
      <c r="D388" s="2" t="s">
        <v>5174</v>
      </c>
      <c r="E388" s="2">
        <v>387</v>
      </c>
      <c r="F388" s="2">
        <v>3</v>
      </c>
      <c r="G388" s="2" t="s">
        <v>1053</v>
      </c>
      <c r="H388" s="2" t="s">
        <v>2870</v>
      </c>
      <c r="I388" s="2">
        <v>1</v>
      </c>
      <c r="L388" s="2">
        <v>2</v>
      </c>
      <c r="M388" s="2" t="s">
        <v>5783</v>
      </c>
      <c r="N388" s="2" t="s">
        <v>5784</v>
      </c>
      <c r="S388" s="2" t="s">
        <v>59</v>
      </c>
      <c r="T388" s="2" t="s">
        <v>2943</v>
      </c>
      <c r="Y388" s="2" t="s">
        <v>1077</v>
      </c>
      <c r="Z388" s="2" t="s">
        <v>3270</v>
      </c>
      <c r="AC388" s="2">
        <v>13</v>
      </c>
      <c r="AD388" s="2" t="s">
        <v>72</v>
      </c>
      <c r="AE388" s="2" t="s">
        <v>3809</v>
      </c>
    </row>
    <row r="389" spans="1:72" ht="13.5" customHeight="1">
      <c r="A389" s="5" t="str">
        <f t="shared" si="21"/>
        <v>1861_각현내_023</v>
      </c>
      <c r="B389" s="2">
        <v>1861</v>
      </c>
      <c r="C389" s="2" t="s">
        <v>5173</v>
      </c>
      <c r="D389" s="2" t="s">
        <v>5174</v>
      </c>
      <c r="E389" s="2">
        <v>388</v>
      </c>
      <c r="F389" s="2">
        <v>3</v>
      </c>
      <c r="G389" s="2" t="s">
        <v>1053</v>
      </c>
      <c r="H389" s="2" t="s">
        <v>2870</v>
      </c>
      <c r="I389" s="2">
        <v>1</v>
      </c>
      <c r="L389" s="2">
        <v>2</v>
      </c>
      <c r="M389" s="2" t="s">
        <v>5783</v>
      </c>
      <c r="N389" s="2" t="s">
        <v>5784</v>
      </c>
      <c r="S389" s="2" t="s">
        <v>59</v>
      </c>
      <c r="T389" s="2" t="s">
        <v>2943</v>
      </c>
      <c r="Y389" s="2" t="s">
        <v>1078</v>
      </c>
      <c r="Z389" s="2" t="s">
        <v>3271</v>
      </c>
      <c r="AC389" s="2">
        <v>15</v>
      </c>
      <c r="AD389" s="2" t="s">
        <v>178</v>
      </c>
      <c r="AE389" s="2" t="s">
        <v>3830</v>
      </c>
    </row>
    <row r="390" spans="1:72" ht="13.5" customHeight="1">
      <c r="A390" s="5" t="str">
        <f t="shared" si="21"/>
        <v>1861_각현내_023</v>
      </c>
      <c r="B390" s="2">
        <v>1861</v>
      </c>
      <c r="C390" s="2" t="s">
        <v>5173</v>
      </c>
      <c r="D390" s="2" t="s">
        <v>5174</v>
      </c>
      <c r="E390" s="2">
        <v>389</v>
      </c>
      <c r="F390" s="2">
        <v>3</v>
      </c>
      <c r="G390" s="2" t="s">
        <v>1053</v>
      </c>
      <c r="H390" s="2" t="s">
        <v>2870</v>
      </c>
      <c r="I390" s="2">
        <v>1</v>
      </c>
      <c r="L390" s="2">
        <v>2</v>
      </c>
      <c r="M390" s="2" t="s">
        <v>5783</v>
      </c>
      <c r="N390" s="2" t="s">
        <v>5784</v>
      </c>
      <c r="S390" s="2" t="s">
        <v>207</v>
      </c>
      <c r="T390" s="2" t="s">
        <v>2949</v>
      </c>
      <c r="AC390" s="2">
        <v>10</v>
      </c>
      <c r="AD390" s="2" t="s">
        <v>86</v>
      </c>
      <c r="AE390" s="2" t="s">
        <v>3815</v>
      </c>
    </row>
    <row r="391" spans="1:72" ht="13.5" customHeight="1">
      <c r="A391" s="5" t="str">
        <f t="shared" si="21"/>
        <v>1861_각현내_023</v>
      </c>
      <c r="B391" s="2">
        <v>1861</v>
      </c>
      <c r="C391" s="2" t="s">
        <v>5173</v>
      </c>
      <c r="D391" s="2" t="s">
        <v>5174</v>
      </c>
      <c r="E391" s="2">
        <v>390</v>
      </c>
      <c r="F391" s="2">
        <v>3</v>
      </c>
      <c r="G391" s="2" t="s">
        <v>1053</v>
      </c>
      <c r="H391" s="2" t="s">
        <v>2870</v>
      </c>
      <c r="I391" s="2">
        <v>1</v>
      </c>
      <c r="L391" s="2">
        <v>2</v>
      </c>
      <c r="M391" s="2" t="s">
        <v>5783</v>
      </c>
      <c r="N391" s="2" t="s">
        <v>5784</v>
      </c>
      <c r="S391" s="2" t="s">
        <v>207</v>
      </c>
      <c r="T391" s="2" t="s">
        <v>2949</v>
      </c>
      <c r="AC391" s="2">
        <v>7</v>
      </c>
      <c r="AD391" s="2" t="s">
        <v>461</v>
      </c>
      <c r="AE391" s="2" t="s">
        <v>3853</v>
      </c>
    </row>
    <row r="392" spans="1:72" ht="13.5" customHeight="1">
      <c r="A392" s="5" t="str">
        <f t="shared" si="21"/>
        <v>1861_각현내_023</v>
      </c>
      <c r="B392" s="2">
        <v>1861</v>
      </c>
      <c r="C392" s="2" t="s">
        <v>5173</v>
      </c>
      <c r="D392" s="2" t="s">
        <v>5174</v>
      </c>
      <c r="E392" s="2">
        <v>391</v>
      </c>
      <c r="F392" s="2">
        <v>3</v>
      </c>
      <c r="G392" s="2" t="s">
        <v>1053</v>
      </c>
      <c r="H392" s="2" t="s">
        <v>2870</v>
      </c>
      <c r="I392" s="2">
        <v>1</v>
      </c>
      <c r="L392" s="2">
        <v>2</v>
      </c>
      <c r="M392" s="2" t="s">
        <v>5783</v>
      </c>
      <c r="N392" s="2" t="s">
        <v>5784</v>
      </c>
      <c r="S392" s="2" t="s">
        <v>109</v>
      </c>
      <c r="T392" s="2" t="s">
        <v>2945</v>
      </c>
      <c r="Y392" s="2" t="s">
        <v>1079</v>
      </c>
      <c r="Z392" s="2" t="s">
        <v>3272</v>
      </c>
      <c r="AC392" s="2">
        <v>5</v>
      </c>
      <c r="AD392" s="2" t="s">
        <v>65</v>
      </c>
      <c r="AE392" s="2" t="s">
        <v>3807</v>
      </c>
    </row>
    <row r="393" spans="1:72" ht="13.5" customHeight="1">
      <c r="A393" s="5" t="str">
        <f t="shared" si="21"/>
        <v>1861_각현내_023</v>
      </c>
      <c r="B393" s="2">
        <v>1861</v>
      </c>
      <c r="C393" s="2" t="s">
        <v>5173</v>
      </c>
      <c r="D393" s="2" t="s">
        <v>5174</v>
      </c>
      <c r="E393" s="2">
        <v>392</v>
      </c>
      <c r="F393" s="2">
        <v>3</v>
      </c>
      <c r="G393" s="2" t="s">
        <v>1053</v>
      </c>
      <c r="H393" s="2" t="s">
        <v>2870</v>
      </c>
      <c r="I393" s="2">
        <v>1</v>
      </c>
      <c r="L393" s="2">
        <v>2</v>
      </c>
      <c r="M393" s="2" t="s">
        <v>5783</v>
      </c>
      <c r="N393" s="2" t="s">
        <v>5784</v>
      </c>
      <c r="T393" s="2" t="s">
        <v>5221</v>
      </c>
      <c r="U393" s="2" t="s">
        <v>63</v>
      </c>
      <c r="V393" s="2" t="s">
        <v>2960</v>
      </c>
      <c r="Y393" s="2" t="s">
        <v>1080</v>
      </c>
      <c r="Z393" s="2" t="s">
        <v>3273</v>
      </c>
      <c r="AC393" s="2">
        <v>15</v>
      </c>
      <c r="AD393" s="2" t="s">
        <v>552</v>
      </c>
      <c r="AE393" s="2" t="s">
        <v>3857</v>
      </c>
    </row>
    <row r="394" spans="1:72" ht="13.5" customHeight="1">
      <c r="A394" s="5" t="str">
        <f t="shared" si="21"/>
        <v>1861_각현내_023</v>
      </c>
      <c r="B394" s="2">
        <v>1861</v>
      </c>
      <c r="C394" s="2" t="s">
        <v>5173</v>
      </c>
      <c r="D394" s="2" t="s">
        <v>5174</v>
      </c>
      <c r="E394" s="2">
        <v>393</v>
      </c>
      <c r="F394" s="2">
        <v>3</v>
      </c>
      <c r="G394" s="2" t="s">
        <v>1053</v>
      </c>
      <c r="H394" s="2" t="s">
        <v>2870</v>
      </c>
      <c r="I394" s="2">
        <v>1</v>
      </c>
      <c r="L394" s="2">
        <v>3</v>
      </c>
      <c r="M394" s="2" t="s">
        <v>5785</v>
      </c>
      <c r="N394" s="2" t="s">
        <v>5786</v>
      </c>
      <c r="T394" s="2" t="s">
        <v>5220</v>
      </c>
      <c r="U394" s="2" t="s">
        <v>229</v>
      </c>
      <c r="V394" s="2" t="s">
        <v>2966</v>
      </c>
      <c r="W394" s="2" t="s">
        <v>95</v>
      </c>
      <c r="X394" s="2" t="s">
        <v>5192</v>
      </c>
      <c r="Y394" s="2" t="s">
        <v>1081</v>
      </c>
      <c r="Z394" s="2" t="s">
        <v>3274</v>
      </c>
      <c r="AC394" s="2">
        <v>56</v>
      </c>
      <c r="AD394" s="2" t="s">
        <v>49</v>
      </c>
      <c r="AE394" s="2" t="s">
        <v>3804</v>
      </c>
      <c r="AJ394" s="2" t="s">
        <v>17</v>
      </c>
      <c r="AK394" s="2" t="s">
        <v>3864</v>
      </c>
      <c r="AL394" s="2" t="s">
        <v>94</v>
      </c>
      <c r="AM394" s="2" t="s">
        <v>5274</v>
      </c>
      <c r="AT394" s="2" t="s">
        <v>229</v>
      </c>
      <c r="AU394" s="2" t="s">
        <v>2966</v>
      </c>
      <c r="AV394" s="2" t="s">
        <v>1082</v>
      </c>
      <c r="AW394" s="2" t="s">
        <v>4060</v>
      </c>
      <c r="BG394" s="2" t="s">
        <v>229</v>
      </c>
      <c r="BH394" s="2" t="s">
        <v>2966</v>
      </c>
      <c r="BI394" s="2" t="s">
        <v>1083</v>
      </c>
      <c r="BJ394" s="2" t="s">
        <v>4125</v>
      </c>
      <c r="BK394" s="2" t="s">
        <v>229</v>
      </c>
      <c r="BL394" s="2" t="s">
        <v>2966</v>
      </c>
      <c r="BM394" s="2" t="s">
        <v>1084</v>
      </c>
      <c r="BN394" s="2" t="s">
        <v>4406</v>
      </c>
      <c r="BO394" s="2" t="s">
        <v>137</v>
      </c>
      <c r="BP394" s="2" t="s">
        <v>2972</v>
      </c>
      <c r="BQ394" s="2" t="s">
        <v>1085</v>
      </c>
      <c r="BR394" s="2" t="s">
        <v>5592</v>
      </c>
      <c r="BS394" s="2" t="s">
        <v>152</v>
      </c>
      <c r="BT394" s="2" t="s">
        <v>3880</v>
      </c>
    </row>
    <row r="395" spans="1:72" ht="13.5" customHeight="1">
      <c r="A395" s="5" t="str">
        <f t="shared" si="21"/>
        <v>1861_각현내_023</v>
      </c>
      <c r="B395" s="2">
        <v>1861</v>
      </c>
      <c r="C395" s="2" t="s">
        <v>5173</v>
      </c>
      <c r="D395" s="2" t="s">
        <v>5174</v>
      </c>
      <c r="E395" s="2">
        <v>394</v>
      </c>
      <c r="F395" s="2">
        <v>3</v>
      </c>
      <c r="G395" s="2" t="s">
        <v>1053</v>
      </c>
      <c r="H395" s="2" t="s">
        <v>2870</v>
      </c>
      <c r="I395" s="2">
        <v>1</v>
      </c>
      <c r="L395" s="2">
        <v>3</v>
      </c>
      <c r="M395" s="2" t="s">
        <v>5785</v>
      </c>
      <c r="N395" s="2" t="s">
        <v>5786</v>
      </c>
      <c r="S395" s="2" t="s">
        <v>51</v>
      </c>
      <c r="T395" s="2" t="s">
        <v>2942</v>
      </c>
      <c r="W395" s="2" t="s">
        <v>1086</v>
      </c>
      <c r="X395" s="2" t="s">
        <v>3017</v>
      </c>
      <c r="Y395" s="2" t="s">
        <v>10</v>
      </c>
      <c r="Z395" s="2" t="s">
        <v>2986</v>
      </c>
      <c r="AC395" s="2">
        <v>56</v>
      </c>
      <c r="AD395" s="2" t="s">
        <v>49</v>
      </c>
      <c r="AE395" s="2" t="s">
        <v>3804</v>
      </c>
      <c r="AJ395" s="2" t="s">
        <v>17</v>
      </c>
      <c r="AK395" s="2" t="s">
        <v>3864</v>
      </c>
      <c r="AL395" s="2" t="s">
        <v>89</v>
      </c>
      <c r="AM395" s="2" t="s">
        <v>3870</v>
      </c>
      <c r="AT395" s="2" t="s">
        <v>137</v>
      </c>
      <c r="AU395" s="2" t="s">
        <v>2972</v>
      </c>
      <c r="AV395" s="2" t="s">
        <v>1087</v>
      </c>
      <c r="AW395" s="2" t="s">
        <v>3991</v>
      </c>
      <c r="BG395" s="2" t="s">
        <v>137</v>
      </c>
      <c r="BH395" s="2" t="s">
        <v>2972</v>
      </c>
      <c r="BI395" s="2" t="s">
        <v>1088</v>
      </c>
      <c r="BJ395" s="2" t="s">
        <v>3315</v>
      </c>
      <c r="BK395" s="2" t="s">
        <v>137</v>
      </c>
      <c r="BL395" s="2" t="s">
        <v>2972</v>
      </c>
      <c r="BM395" s="2" t="s">
        <v>1089</v>
      </c>
      <c r="BN395" s="2" t="s">
        <v>4698</v>
      </c>
      <c r="BO395" s="2" t="s">
        <v>137</v>
      </c>
      <c r="BP395" s="2" t="s">
        <v>2972</v>
      </c>
      <c r="BQ395" s="2" t="s">
        <v>1090</v>
      </c>
      <c r="BR395" s="2" t="s">
        <v>5563</v>
      </c>
      <c r="BS395" s="2" t="s">
        <v>415</v>
      </c>
      <c r="BT395" s="2" t="s">
        <v>3898</v>
      </c>
    </row>
    <row r="396" spans="1:72" ht="13.5" customHeight="1">
      <c r="A396" s="5" t="str">
        <f t="shared" si="21"/>
        <v>1861_각현내_023</v>
      </c>
      <c r="B396" s="2">
        <v>1861</v>
      </c>
      <c r="C396" s="2" t="s">
        <v>5173</v>
      </c>
      <c r="D396" s="2" t="s">
        <v>5174</v>
      </c>
      <c r="E396" s="2">
        <v>395</v>
      </c>
      <c r="F396" s="2">
        <v>3</v>
      </c>
      <c r="G396" s="2" t="s">
        <v>1053</v>
      </c>
      <c r="H396" s="2" t="s">
        <v>2870</v>
      </c>
      <c r="I396" s="2">
        <v>1</v>
      </c>
      <c r="L396" s="2">
        <v>3</v>
      </c>
      <c r="M396" s="2" t="s">
        <v>5785</v>
      </c>
      <c r="N396" s="2" t="s">
        <v>5786</v>
      </c>
      <c r="S396" s="2" t="s">
        <v>109</v>
      </c>
      <c r="T396" s="2" t="s">
        <v>2945</v>
      </c>
      <c r="Y396" s="2" t="s">
        <v>1091</v>
      </c>
      <c r="Z396" s="2" t="s">
        <v>3275</v>
      </c>
      <c r="AC396" s="2">
        <v>35</v>
      </c>
      <c r="AD396" s="2" t="s">
        <v>70</v>
      </c>
      <c r="AE396" s="2" t="s">
        <v>3808</v>
      </c>
    </row>
    <row r="397" spans="1:72" ht="13.5" customHeight="1">
      <c r="A397" s="5" t="str">
        <f t="shared" si="21"/>
        <v>1861_각현내_023</v>
      </c>
      <c r="B397" s="2">
        <v>1861</v>
      </c>
      <c r="C397" s="2" t="s">
        <v>5173</v>
      </c>
      <c r="D397" s="2" t="s">
        <v>5174</v>
      </c>
      <c r="E397" s="2">
        <v>396</v>
      </c>
      <c r="F397" s="2">
        <v>3</v>
      </c>
      <c r="G397" s="2" t="s">
        <v>1053</v>
      </c>
      <c r="H397" s="2" t="s">
        <v>2870</v>
      </c>
      <c r="I397" s="2">
        <v>1</v>
      </c>
      <c r="L397" s="2">
        <v>3</v>
      </c>
      <c r="M397" s="2" t="s">
        <v>5785</v>
      </c>
      <c r="N397" s="2" t="s">
        <v>5786</v>
      </c>
      <c r="S397" s="2" t="s">
        <v>111</v>
      </c>
      <c r="T397" s="2" t="s">
        <v>2946</v>
      </c>
      <c r="W397" s="2" t="s">
        <v>1092</v>
      </c>
      <c r="X397" s="2" t="s">
        <v>2992</v>
      </c>
      <c r="Y397" s="2" t="s">
        <v>10</v>
      </c>
      <c r="Z397" s="2" t="s">
        <v>2986</v>
      </c>
      <c r="AC397" s="2">
        <v>35</v>
      </c>
      <c r="AD397" s="2" t="s">
        <v>70</v>
      </c>
      <c r="AE397" s="2" t="s">
        <v>3808</v>
      </c>
    </row>
    <row r="398" spans="1:72" ht="13.5" customHeight="1">
      <c r="A398" s="5" t="str">
        <f t="shared" si="21"/>
        <v>1861_각현내_023</v>
      </c>
      <c r="B398" s="2">
        <v>1861</v>
      </c>
      <c r="C398" s="2" t="s">
        <v>5173</v>
      </c>
      <c r="D398" s="2" t="s">
        <v>5174</v>
      </c>
      <c r="E398" s="2">
        <v>397</v>
      </c>
      <c r="F398" s="2">
        <v>3</v>
      </c>
      <c r="G398" s="2" t="s">
        <v>1053</v>
      </c>
      <c r="H398" s="2" t="s">
        <v>2870</v>
      </c>
      <c r="I398" s="2">
        <v>1</v>
      </c>
      <c r="L398" s="2">
        <v>3</v>
      </c>
      <c r="M398" s="2" t="s">
        <v>5785</v>
      </c>
      <c r="N398" s="2" t="s">
        <v>5786</v>
      </c>
      <c r="S398" s="2" t="s">
        <v>109</v>
      </c>
      <c r="T398" s="2" t="s">
        <v>2945</v>
      </c>
      <c r="Y398" s="2" t="s">
        <v>1093</v>
      </c>
      <c r="Z398" s="2" t="s">
        <v>3276</v>
      </c>
      <c r="AC398" s="2">
        <v>28</v>
      </c>
      <c r="AD398" s="2" t="s">
        <v>79</v>
      </c>
      <c r="AE398" s="2" t="s">
        <v>3812</v>
      </c>
    </row>
    <row r="399" spans="1:72" ht="13.5" customHeight="1">
      <c r="A399" s="5" t="str">
        <f t="shared" si="21"/>
        <v>1861_각현내_023</v>
      </c>
      <c r="B399" s="2">
        <v>1861</v>
      </c>
      <c r="C399" s="2" t="s">
        <v>5173</v>
      </c>
      <c r="D399" s="2" t="s">
        <v>5174</v>
      </c>
      <c r="E399" s="2">
        <v>398</v>
      </c>
      <c r="F399" s="2">
        <v>3</v>
      </c>
      <c r="G399" s="2" t="s">
        <v>1053</v>
      </c>
      <c r="H399" s="2" t="s">
        <v>2870</v>
      </c>
      <c r="I399" s="2">
        <v>1</v>
      </c>
      <c r="L399" s="2">
        <v>3</v>
      </c>
      <c r="M399" s="2" t="s">
        <v>5785</v>
      </c>
      <c r="N399" s="2" t="s">
        <v>5786</v>
      </c>
      <c r="S399" s="2" t="s">
        <v>109</v>
      </c>
      <c r="T399" s="2" t="s">
        <v>2945</v>
      </c>
      <c r="Y399" s="2" t="s">
        <v>1094</v>
      </c>
      <c r="Z399" s="2" t="s">
        <v>3277</v>
      </c>
      <c r="AC399" s="2">
        <v>13</v>
      </c>
      <c r="AD399" s="2" t="s">
        <v>72</v>
      </c>
      <c r="AE399" s="2" t="s">
        <v>3809</v>
      </c>
    </row>
    <row r="400" spans="1:72" ht="13.5" customHeight="1">
      <c r="A400" s="5" t="str">
        <f t="shared" si="21"/>
        <v>1861_각현내_023</v>
      </c>
      <c r="B400" s="2">
        <v>1861</v>
      </c>
      <c r="C400" s="2" t="s">
        <v>5173</v>
      </c>
      <c r="D400" s="2" t="s">
        <v>5174</v>
      </c>
      <c r="E400" s="2">
        <v>399</v>
      </c>
      <c r="F400" s="2">
        <v>3</v>
      </c>
      <c r="G400" s="2" t="s">
        <v>1053</v>
      </c>
      <c r="H400" s="2" t="s">
        <v>2870</v>
      </c>
      <c r="I400" s="2">
        <v>1</v>
      </c>
      <c r="L400" s="2">
        <v>3</v>
      </c>
      <c r="M400" s="2" t="s">
        <v>5785</v>
      </c>
      <c r="N400" s="2" t="s">
        <v>5786</v>
      </c>
      <c r="S400" s="2" t="s">
        <v>297</v>
      </c>
      <c r="T400" s="2" t="s">
        <v>2950</v>
      </c>
      <c r="Y400" s="2" t="s">
        <v>1095</v>
      </c>
      <c r="Z400" s="2" t="s">
        <v>3278</v>
      </c>
      <c r="AC400" s="2">
        <v>13</v>
      </c>
      <c r="AD400" s="2" t="s">
        <v>72</v>
      </c>
      <c r="AE400" s="2" t="s">
        <v>3809</v>
      </c>
    </row>
    <row r="401" spans="1:72" ht="13.5" customHeight="1">
      <c r="A401" s="5" t="str">
        <f t="shared" si="21"/>
        <v>1861_각현내_023</v>
      </c>
      <c r="B401" s="2">
        <v>1861</v>
      </c>
      <c r="C401" s="2" t="s">
        <v>5173</v>
      </c>
      <c r="D401" s="2" t="s">
        <v>5174</v>
      </c>
      <c r="E401" s="2">
        <v>400</v>
      </c>
      <c r="F401" s="2">
        <v>3</v>
      </c>
      <c r="G401" s="2" t="s">
        <v>1053</v>
      </c>
      <c r="H401" s="2" t="s">
        <v>2870</v>
      </c>
      <c r="I401" s="2">
        <v>1</v>
      </c>
      <c r="L401" s="2">
        <v>3</v>
      </c>
      <c r="M401" s="2" t="s">
        <v>5785</v>
      </c>
      <c r="N401" s="2" t="s">
        <v>5786</v>
      </c>
      <c r="S401" s="2" t="s">
        <v>297</v>
      </c>
      <c r="T401" s="2" t="s">
        <v>2950</v>
      </c>
      <c r="Y401" s="2" t="s">
        <v>1096</v>
      </c>
      <c r="Z401" s="2" t="s">
        <v>3279</v>
      </c>
      <c r="AC401" s="2">
        <v>10</v>
      </c>
      <c r="AD401" s="2" t="s">
        <v>86</v>
      </c>
      <c r="AE401" s="2" t="s">
        <v>3815</v>
      </c>
    </row>
    <row r="402" spans="1:72" ht="13.5" customHeight="1">
      <c r="A402" s="5" t="str">
        <f t="shared" si="21"/>
        <v>1861_각현내_023</v>
      </c>
      <c r="B402" s="2">
        <v>1861</v>
      </c>
      <c r="C402" s="2" t="s">
        <v>5173</v>
      </c>
      <c r="D402" s="2" t="s">
        <v>5174</v>
      </c>
      <c r="E402" s="2">
        <v>401</v>
      </c>
      <c r="F402" s="2">
        <v>3</v>
      </c>
      <c r="G402" s="2" t="s">
        <v>1053</v>
      </c>
      <c r="H402" s="2" t="s">
        <v>2870</v>
      </c>
      <c r="I402" s="2">
        <v>1</v>
      </c>
      <c r="L402" s="2">
        <v>3</v>
      </c>
      <c r="M402" s="2" t="s">
        <v>5785</v>
      </c>
      <c r="N402" s="2" t="s">
        <v>5786</v>
      </c>
      <c r="T402" s="2" t="s">
        <v>5221</v>
      </c>
      <c r="U402" s="2" t="s">
        <v>66</v>
      </c>
      <c r="V402" s="2" t="s">
        <v>2961</v>
      </c>
      <c r="Y402" s="2" t="s">
        <v>1097</v>
      </c>
      <c r="Z402" s="2" t="s">
        <v>5253</v>
      </c>
      <c r="AC402" s="2">
        <v>15</v>
      </c>
      <c r="AD402" s="2" t="s">
        <v>178</v>
      </c>
      <c r="AE402" s="2" t="s">
        <v>3830</v>
      </c>
    </row>
    <row r="403" spans="1:72" ht="13.5" customHeight="1">
      <c r="A403" s="5" t="str">
        <f t="shared" si="21"/>
        <v>1861_각현내_023</v>
      </c>
      <c r="B403" s="2">
        <v>1861</v>
      </c>
      <c r="C403" s="2" t="s">
        <v>5173</v>
      </c>
      <c r="D403" s="2" t="s">
        <v>5174</v>
      </c>
      <c r="E403" s="2">
        <v>402</v>
      </c>
      <c r="F403" s="2">
        <v>3</v>
      </c>
      <c r="G403" s="2" t="s">
        <v>1053</v>
      </c>
      <c r="H403" s="2" t="s">
        <v>2870</v>
      </c>
      <c r="I403" s="2">
        <v>1</v>
      </c>
      <c r="L403" s="2">
        <v>3</v>
      </c>
      <c r="M403" s="2" t="s">
        <v>5785</v>
      </c>
      <c r="N403" s="2" t="s">
        <v>5786</v>
      </c>
      <c r="T403" s="2" t="s">
        <v>5221</v>
      </c>
      <c r="U403" s="2" t="s">
        <v>63</v>
      </c>
      <c r="V403" s="2" t="s">
        <v>2960</v>
      </c>
      <c r="Y403" s="2" t="s">
        <v>1098</v>
      </c>
      <c r="Z403" s="2" t="s">
        <v>5246</v>
      </c>
      <c r="AC403" s="2">
        <v>13</v>
      </c>
      <c r="AD403" s="2" t="s">
        <v>72</v>
      </c>
      <c r="AE403" s="2" t="s">
        <v>3809</v>
      </c>
    </row>
    <row r="404" spans="1:72" ht="13.5" customHeight="1">
      <c r="A404" s="5" t="str">
        <f t="shared" si="21"/>
        <v>1861_각현내_023</v>
      </c>
      <c r="B404" s="2">
        <v>1861</v>
      </c>
      <c r="C404" s="2" t="s">
        <v>5173</v>
      </c>
      <c r="D404" s="2" t="s">
        <v>5174</v>
      </c>
      <c r="E404" s="2">
        <v>403</v>
      </c>
      <c r="F404" s="2">
        <v>3</v>
      </c>
      <c r="G404" s="2" t="s">
        <v>1053</v>
      </c>
      <c r="H404" s="2" t="s">
        <v>2870</v>
      </c>
      <c r="I404" s="2">
        <v>1</v>
      </c>
      <c r="L404" s="2">
        <v>4</v>
      </c>
      <c r="M404" s="2" t="s">
        <v>5787</v>
      </c>
      <c r="N404" s="2" t="s">
        <v>5788</v>
      </c>
      <c r="T404" s="2" t="s">
        <v>5220</v>
      </c>
      <c r="U404" s="2" t="s">
        <v>229</v>
      </c>
      <c r="V404" s="2" t="s">
        <v>2966</v>
      </c>
      <c r="W404" s="2" t="s">
        <v>546</v>
      </c>
      <c r="X404" s="2" t="s">
        <v>3007</v>
      </c>
      <c r="Y404" s="2" t="s">
        <v>1099</v>
      </c>
      <c r="Z404" s="2" t="s">
        <v>3280</v>
      </c>
      <c r="AC404" s="2">
        <v>57</v>
      </c>
      <c r="AD404" s="2" t="s">
        <v>200</v>
      </c>
      <c r="AE404" s="2" t="s">
        <v>3832</v>
      </c>
      <c r="AJ404" s="2" t="s">
        <v>17</v>
      </c>
      <c r="AK404" s="2" t="s">
        <v>3864</v>
      </c>
      <c r="AL404" s="2" t="s">
        <v>39</v>
      </c>
      <c r="AM404" s="2" t="s">
        <v>3867</v>
      </c>
      <c r="AT404" s="2" t="s">
        <v>229</v>
      </c>
      <c r="AU404" s="2" t="s">
        <v>2966</v>
      </c>
      <c r="AV404" s="2" t="s">
        <v>1100</v>
      </c>
      <c r="AW404" s="2" t="s">
        <v>4061</v>
      </c>
      <c r="BG404" s="2" t="s">
        <v>229</v>
      </c>
      <c r="BH404" s="2" t="s">
        <v>2966</v>
      </c>
      <c r="BI404" s="2" t="s">
        <v>1101</v>
      </c>
      <c r="BJ404" s="2" t="s">
        <v>4251</v>
      </c>
      <c r="BK404" s="2" t="s">
        <v>229</v>
      </c>
      <c r="BL404" s="2" t="s">
        <v>2966</v>
      </c>
      <c r="BM404" s="2" t="s">
        <v>149</v>
      </c>
      <c r="BN404" s="2" t="s">
        <v>4056</v>
      </c>
      <c r="BO404" s="2" t="s">
        <v>137</v>
      </c>
      <c r="BP404" s="2" t="s">
        <v>2972</v>
      </c>
      <c r="BQ404" s="2" t="s">
        <v>1102</v>
      </c>
      <c r="BR404" s="2" t="s">
        <v>5570</v>
      </c>
      <c r="BS404" s="2" t="s">
        <v>152</v>
      </c>
      <c r="BT404" s="2" t="s">
        <v>3880</v>
      </c>
    </row>
    <row r="405" spans="1:72" ht="13.5" customHeight="1">
      <c r="A405" s="5" t="str">
        <f t="shared" si="21"/>
        <v>1861_각현내_023</v>
      </c>
      <c r="B405" s="2">
        <v>1861</v>
      </c>
      <c r="C405" s="2" t="s">
        <v>5173</v>
      </c>
      <c r="D405" s="2" t="s">
        <v>5174</v>
      </c>
      <c r="E405" s="2">
        <v>404</v>
      </c>
      <c r="F405" s="2">
        <v>3</v>
      </c>
      <c r="G405" s="2" t="s">
        <v>1053</v>
      </c>
      <c r="H405" s="2" t="s">
        <v>2870</v>
      </c>
      <c r="I405" s="2">
        <v>1</v>
      </c>
      <c r="L405" s="2">
        <v>4</v>
      </c>
      <c r="M405" s="2" t="s">
        <v>5787</v>
      </c>
      <c r="N405" s="2" t="s">
        <v>5788</v>
      </c>
      <c r="S405" s="2" t="s">
        <v>59</v>
      </c>
      <c r="T405" s="2" t="s">
        <v>2943</v>
      </c>
      <c r="Y405" s="2" t="s">
        <v>1103</v>
      </c>
      <c r="Z405" s="2" t="s">
        <v>3281</v>
      </c>
      <c r="AC405" s="2">
        <v>49</v>
      </c>
      <c r="AD405" s="2" t="s">
        <v>442</v>
      </c>
      <c r="AE405" s="2" t="s">
        <v>3850</v>
      </c>
    </row>
    <row r="406" spans="1:72" ht="13.5" customHeight="1">
      <c r="A406" s="5" t="str">
        <f t="shared" si="21"/>
        <v>1861_각현내_023</v>
      </c>
      <c r="B406" s="2">
        <v>1861</v>
      </c>
      <c r="C406" s="2" t="s">
        <v>5173</v>
      </c>
      <c r="D406" s="2" t="s">
        <v>5174</v>
      </c>
      <c r="E406" s="2">
        <v>405</v>
      </c>
      <c r="F406" s="2">
        <v>3</v>
      </c>
      <c r="G406" s="2" t="s">
        <v>1053</v>
      </c>
      <c r="H406" s="2" t="s">
        <v>2870</v>
      </c>
      <c r="I406" s="2">
        <v>1</v>
      </c>
      <c r="L406" s="2">
        <v>4</v>
      </c>
      <c r="M406" s="2" t="s">
        <v>5787</v>
      </c>
      <c r="N406" s="2" t="s">
        <v>5788</v>
      </c>
      <c r="S406" s="2" t="s">
        <v>59</v>
      </c>
      <c r="T406" s="2" t="s">
        <v>2943</v>
      </c>
      <c r="Y406" s="2" t="s">
        <v>1104</v>
      </c>
      <c r="Z406" s="2" t="s">
        <v>3282</v>
      </c>
      <c r="AC406" s="2">
        <v>33</v>
      </c>
      <c r="AD406" s="2" t="s">
        <v>112</v>
      </c>
      <c r="AE406" s="2" t="s">
        <v>3819</v>
      </c>
    </row>
    <row r="407" spans="1:72" ht="13.5" customHeight="1">
      <c r="A407" s="5" t="str">
        <f t="shared" si="21"/>
        <v>1861_각현내_023</v>
      </c>
      <c r="B407" s="2">
        <v>1861</v>
      </c>
      <c r="C407" s="2" t="s">
        <v>5173</v>
      </c>
      <c r="D407" s="2" t="s">
        <v>5174</v>
      </c>
      <c r="E407" s="2">
        <v>406</v>
      </c>
      <c r="F407" s="2">
        <v>3</v>
      </c>
      <c r="G407" s="2" t="s">
        <v>1053</v>
      </c>
      <c r="H407" s="2" t="s">
        <v>2870</v>
      </c>
      <c r="I407" s="2">
        <v>1</v>
      </c>
      <c r="L407" s="2">
        <v>4</v>
      </c>
      <c r="M407" s="2" t="s">
        <v>5787</v>
      </c>
      <c r="N407" s="2" t="s">
        <v>5788</v>
      </c>
      <c r="S407" s="2" t="s">
        <v>109</v>
      </c>
      <c r="T407" s="2" t="s">
        <v>2945</v>
      </c>
      <c r="Y407" s="2" t="s">
        <v>1105</v>
      </c>
      <c r="Z407" s="2" t="s">
        <v>5255</v>
      </c>
      <c r="AC407" s="2">
        <v>31</v>
      </c>
      <c r="AD407" s="2" t="s">
        <v>77</v>
      </c>
      <c r="AE407" s="2" t="s">
        <v>3811</v>
      </c>
    </row>
    <row r="408" spans="1:72" ht="13.5" customHeight="1">
      <c r="A408" s="5" t="str">
        <f t="shared" si="21"/>
        <v>1861_각현내_023</v>
      </c>
      <c r="B408" s="2">
        <v>1861</v>
      </c>
      <c r="C408" s="2" t="s">
        <v>5173</v>
      </c>
      <c r="D408" s="2" t="s">
        <v>5174</v>
      </c>
      <c r="E408" s="2">
        <v>407</v>
      </c>
      <c r="F408" s="2">
        <v>3</v>
      </c>
      <c r="G408" s="2" t="s">
        <v>1053</v>
      </c>
      <c r="H408" s="2" t="s">
        <v>2870</v>
      </c>
      <c r="I408" s="2">
        <v>1</v>
      </c>
      <c r="L408" s="2">
        <v>4</v>
      </c>
      <c r="M408" s="2" t="s">
        <v>5787</v>
      </c>
      <c r="N408" s="2" t="s">
        <v>5788</v>
      </c>
      <c r="S408" s="2" t="s">
        <v>109</v>
      </c>
      <c r="T408" s="2" t="s">
        <v>2945</v>
      </c>
      <c r="Y408" s="2" t="s">
        <v>1106</v>
      </c>
      <c r="Z408" s="2" t="s">
        <v>3283</v>
      </c>
      <c r="AC408" s="2">
        <v>25</v>
      </c>
      <c r="AD408" s="2" t="s">
        <v>490</v>
      </c>
      <c r="AE408" s="2" t="s">
        <v>3854</v>
      </c>
    </row>
    <row r="409" spans="1:72" ht="13.5" customHeight="1">
      <c r="A409" s="5" t="str">
        <f t="shared" si="21"/>
        <v>1861_각현내_023</v>
      </c>
      <c r="B409" s="2">
        <v>1861</v>
      </c>
      <c r="C409" s="2" t="s">
        <v>5173</v>
      </c>
      <c r="D409" s="2" t="s">
        <v>5174</v>
      </c>
      <c r="E409" s="2">
        <v>408</v>
      </c>
      <c r="F409" s="2">
        <v>3</v>
      </c>
      <c r="G409" s="2" t="s">
        <v>1053</v>
      </c>
      <c r="H409" s="2" t="s">
        <v>2870</v>
      </c>
      <c r="I409" s="2">
        <v>1</v>
      </c>
      <c r="L409" s="2">
        <v>4</v>
      </c>
      <c r="M409" s="2" t="s">
        <v>5787</v>
      </c>
      <c r="N409" s="2" t="s">
        <v>5788</v>
      </c>
      <c r="S409" s="2" t="s">
        <v>109</v>
      </c>
      <c r="T409" s="2" t="s">
        <v>2945</v>
      </c>
      <c r="Y409" s="2" t="s">
        <v>1107</v>
      </c>
      <c r="Z409" s="2" t="s">
        <v>3284</v>
      </c>
      <c r="AC409" s="2">
        <v>20</v>
      </c>
      <c r="AD409" s="2" t="s">
        <v>114</v>
      </c>
      <c r="AE409" s="2" t="s">
        <v>3820</v>
      </c>
    </row>
    <row r="410" spans="1:72" ht="13.5" customHeight="1">
      <c r="A410" s="5" t="str">
        <f t="shared" si="21"/>
        <v>1861_각현내_023</v>
      </c>
      <c r="B410" s="2">
        <v>1861</v>
      </c>
      <c r="C410" s="2" t="s">
        <v>5173</v>
      </c>
      <c r="D410" s="2" t="s">
        <v>5174</v>
      </c>
      <c r="E410" s="2">
        <v>409</v>
      </c>
      <c r="F410" s="2">
        <v>3</v>
      </c>
      <c r="G410" s="2" t="s">
        <v>1053</v>
      </c>
      <c r="H410" s="2" t="s">
        <v>2870</v>
      </c>
      <c r="I410" s="2">
        <v>1</v>
      </c>
      <c r="L410" s="2">
        <v>4</v>
      </c>
      <c r="M410" s="2" t="s">
        <v>5787</v>
      </c>
      <c r="N410" s="2" t="s">
        <v>5788</v>
      </c>
      <c r="S410" s="2" t="s">
        <v>207</v>
      </c>
      <c r="T410" s="2" t="s">
        <v>2949</v>
      </c>
      <c r="AC410" s="2">
        <v>10</v>
      </c>
      <c r="AD410" s="2" t="s">
        <v>192</v>
      </c>
      <c r="AE410" s="2" t="s">
        <v>3831</v>
      </c>
    </row>
    <row r="411" spans="1:72" ht="13.5" customHeight="1">
      <c r="A411" s="5" t="str">
        <f t="shared" si="21"/>
        <v>1861_각현내_023</v>
      </c>
      <c r="B411" s="2">
        <v>1861</v>
      </c>
      <c r="C411" s="2" t="s">
        <v>5173</v>
      </c>
      <c r="D411" s="2" t="s">
        <v>5174</v>
      </c>
      <c r="E411" s="2">
        <v>410</v>
      </c>
      <c r="F411" s="2">
        <v>3</v>
      </c>
      <c r="G411" s="2" t="s">
        <v>1053</v>
      </c>
      <c r="H411" s="2" t="s">
        <v>2870</v>
      </c>
      <c r="I411" s="2">
        <v>1</v>
      </c>
      <c r="L411" s="2">
        <v>4</v>
      </c>
      <c r="M411" s="2" t="s">
        <v>5787</v>
      </c>
      <c r="N411" s="2" t="s">
        <v>5788</v>
      </c>
      <c r="T411" s="2" t="s">
        <v>5221</v>
      </c>
      <c r="U411" s="2" t="s">
        <v>66</v>
      </c>
      <c r="V411" s="2" t="s">
        <v>2961</v>
      </c>
      <c r="Y411" s="2" t="s">
        <v>1108</v>
      </c>
      <c r="Z411" s="2" t="s">
        <v>3285</v>
      </c>
      <c r="AC411" s="2">
        <v>60</v>
      </c>
      <c r="AD411" s="2" t="s">
        <v>68</v>
      </c>
      <c r="AE411" s="2" t="s">
        <v>3125</v>
      </c>
    </row>
    <row r="412" spans="1:72" ht="13.5" customHeight="1">
      <c r="A412" s="5" t="str">
        <f t="shared" si="21"/>
        <v>1861_각현내_023</v>
      </c>
      <c r="B412" s="2">
        <v>1861</v>
      </c>
      <c r="C412" s="2" t="s">
        <v>5173</v>
      </c>
      <c r="D412" s="2" t="s">
        <v>5174</v>
      </c>
      <c r="E412" s="2">
        <v>411</v>
      </c>
      <c r="F412" s="2">
        <v>3</v>
      </c>
      <c r="G412" s="2" t="s">
        <v>1053</v>
      </c>
      <c r="H412" s="2" t="s">
        <v>2870</v>
      </c>
      <c r="I412" s="2">
        <v>1</v>
      </c>
      <c r="L412" s="2">
        <v>4</v>
      </c>
      <c r="M412" s="2" t="s">
        <v>5787</v>
      </c>
      <c r="N412" s="2" t="s">
        <v>5788</v>
      </c>
      <c r="T412" s="2" t="s">
        <v>5221</v>
      </c>
      <c r="U412" s="2" t="s">
        <v>63</v>
      </c>
      <c r="V412" s="2" t="s">
        <v>2960</v>
      </c>
      <c r="Y412" s="2" t="s">
        <v>1109</v>
      </c>
      <c r="Z412" s="2" t="s">
        <v>5260</v>
      </c>
      <c r="AC412" s="2">
        <v>15</v>
      </c>
      <c r="AD412" s="2" t="s">
        <v>178</v>
      </c>
      <c r="AE412" s="2" t="s">
        <v>3830</v>
      </c>
    </row>
    <row r="413" spans="1:72" ht="13.5" customHeight="1">
      <c r="A413" s="5" t="str">
        <f t="shared" si="21"/>
        <v>1861_각현내_023</v>
      </c>
      <c r="B413" s="2">
        <v>1861</v>
      </c>
      <c r="C413" s="2" t="s">
        <v>5173</v>
      </c>
      <c r="D413" s="2" t="s">
        <v>5174</v>
      </c>
      <c r="E413" s="2">
        <v>412</v>
      </c>
      <c r="F413" s="2">
        <v>3</v>
      </c>
      <c r="G413" s="2" t="s">
        <v>1053</v>
      </c>
      <c r="H413" s="2" t="s">
        <v>2870</v>
      </c>
      <c r="I413" s="2">
        <v>1</v>
      </c>
      <c r="L413" s="2">
        <v>5</v>
      </c>
      <c r="M413" s="2" t="s">
        <v>5789</v>
      </c>
      <c r="N413" s="2" t="s">
        <v>5790</v>
      </c>
      <c r="Q413" s="2" t="s">
        <v>1110</v>
      </c>
      <c r="R413" s="2" t="s">
        <v>2931</v>
      </c>
      <c r="T413" s="2" t="s">
        <v>5220</v>
      </c>
      <c r="W413" s="2" t="s">
        <v>546</v>
      </c>
      <c r="X413" s="2" t="s">
        <v>5200</v>
      </c>
      <c r="Y413" s="2" t="s">
        <v>1111</v>
      </c>
      <c r="Z413" s="2" t="s">
        <v>3286</v>
      </c>
      <c r="AC413" s="2">
        <v>58</v>
      </c>
      <c r="AD413" s="2" t="s">
        <v>298</v>
      </c>
      <c r="AE413" s="2" t="s">
        <v>3841</v>
      </c>
      <c r="AJ413" s="2" t="s">
        <v>17</v>
      </c>
      <c r="AK413" s="2" t="s">
        <v>3864</v>
      </c>
      <c r="AL413" s="2" t="s">
        <v>39</v>
      </c>
      <c r="AM413" s="2" t="s">
        <v>3867</v>
      </c>
      <c r="AT413" s="2" t="s">
        <v>229</v>
      </c>
      <c r="AU413" s="2" t="s">
        <v>2966</v>
      </c>
      <c r="AV413" s="2" t="s">
        <v>1112</v>
      </c>
      <c r="AW413" s="2" t="s">
        <v>4062</v>
      </c>
      <c r="BG413" s="2" t="s">
        <v>229</v>
      </c>
      <c r="BH413" s="2" t="s">
        <v>2966</v>
      </c>
      <c r="BI413" s="2" t="s">
        <v>1113</v>
      </c>
      <c r="BJ413" s="2" t="s">
        <v>4405</v>
      </c>
      <c r="BK413" s="2" t="s">
        <v>229</v>
      </c>
      <c r="BL413" s="2" t="s">
        <v>2966</v>
      </c>
      <c r="BM413" s="2" t="s">
        <v>1114</v>
      </c>
      <c r="BN413" s="2" t="s">
        <v>4464</v>
      </c>
      <c r="BO413" s="2" t="s">
        <v>137</v>
      </c>
      <c r="BP413" s="2" t="s">
        <v>2972</v>
      </c>
      <c r="BQ413" s="2" t="s">
        <v>1115</v>
      </c>
      <c r="BR413" s="2" t="s">
        <v>4964</v>
      </c>
      <c r="BS413" s="2" t="s">
        <v>142</v>
      </c>
      <c r="BT413" s="2" t="s">
        <v>3884</v>
      </c>
    </row>
    <row r="414" spans="1:72" ht="13.5" customHeight="1">
      <c r="A414" s="5" t="str">
        <f t="shared" si="21"/>
        <v>1861_각현내_023</v>
      </c>
      <c r="B414" s="2">
        <v>1861</v>
      </c>
      <c r="C414" s="2" t="s">
        <v>5173</v>
      </c>
      <c r="D414" s="2" t="s">
        <v>5174</v>
      </c>
      <c r="E414" s="2">
        <v>413</v>
      </c>
      <c r="F414" s="2">
        <v>3</v>
      </c>
      <c r="G414" s="2" t="s">
        <v>1053</v>
      </c>
      <c r="H414" s="2" t="s">
        <v>2870</v>
      </c>
      <c r="I414" s="2">
        <v>1</v>
      </c>
      <c r="L414" s="2">
        <v>5</v>
      </c>
      <c r="M414" s="2" t="s">
        <v>5789</v>
      </c>
      <c r="N414" s="2" t="s">
        <v>5790</v>
      </c>
      <c r="S414" s="2" t="s">
        <v>51</v>
      </c>
      <c r="T414" s="2" t="s">
        <v>2942</v>
      </c>
      <c r="W414" s="2" t="s">
        <v>135</v>
      </c>
      <c r="X414" s="2" t="s">
        <v>2990</v>
      </c>
      <c r="Y414" s="2" t="s">
        <v>10</v>
      </c>
      <c r="Z414" s="2" t="s">
        <v>2986</v>
      </c>
      <c r="AC414" s="2">
        <v>58</v>
      </c>
      <c r="AD414" s="2" t="s">
        <v>298</v>
      </c>
      <c r="AE414" s="2" t="s">
        <v>3841</v>
      </c>
      <c r="AJ414" s="2" t="s">
        <v>17</v>
      </c>
      <c r="AK414" s="2" t="s">
        <v>3864</v>
      </c>
      <c r="AL414" s="2" t="s">
        <v>39</v>
      </c>
      <c r="AM414" s="2" t="s">
        <v>3867</v>
      </c>
    </row>
    <row r="415" spans="1:72" ht="13.5" customHeight="1">
      <c r="A415" s="5" t="str">
        <f t="shared" si="21"/>
        <v>1861_각현내_023</v>
      </c>
      <c r="B415" s="2">
        <v>1861</v>
      </c>
      <c r="C415" s="2" t="s">
        <v>5173</v>
      </c>
      <c r="D415" s="2" t="s">
        <v>5174</v>
      </c>
      <c r="E415" s="2">
        <v>414</v>
      </c>
      <c r="F415" s="2">
        <v>3</v>
      </c>
      <c r="G415" s="2" t="s">
        <v>1053</v>
      </c>
      <c r="H415" s="2" t="s">
        <v>2870</v>
      </c>
      <c r="I415" s="2">
        <v>1</v>
      </c>
      <c r="L415" s="2">
        <v>5</v>
      </c>
      <c r="M415" s="2" t="s">
        <v>5789</v>
      </c>
      <c r="N415" s="2" t="s">
        <v>5790</v>
      </c>
      <c r="S415" s="2" t="s">
        <v>59</v>
      </c>
      <c r="T415" s="2" t="s">
        <v>2943</v>
      </c>
      <c r="Y415" s="2" t="s">
        <v>1116</v>
      </c>
      <c r="Z415" s="2" t="s">
        <v>3287</v>
      </c>
      <c r="AC415" s="2">
        <v>42</v>
      </c>
      <c r="AD415" s="2" t="s">
        <v>420</v>
      </c>
      <c r="AE415" s="2" t="s">
        <v>3849</v>
      </c>
    </row>
    <row r="416" spans="1:72" ht="13.5" customHeight="1">
      <c r="A416" s="5" t="str">
        <f t="shared" si="21"/>
        <v>1861_각현내_023</v>
      </c>
      <c r="B416" s="2">
        <v>1861</v>
      </c>
      <c r="C416" s="2" t="s">
        <v>5173</v>
      </c>
      <c r="D416" s="2" t="s">
        <v>5174</v>
      </c>
      <c r="E416" s="2">
        <v>415</v>
      </c>
      <c r="F416" s="2">
        <v>3</v>
      </c>
      <c r="G416" s="2" t="s">
        <v>1053</v>
      </c>
      <c r="H416" s="2" t="s">
        <v>2870</v>
      </c>
      <c r="I416" s="2">
        <v>1</v>
      </c>
      <c r="L416" s="2">
        <v>5</v>
      </c>
      <c r="M416" s="2" t="s">
        <v>5789</v>
      </c>
      <c r="N416" s="2" t="s">
        <v>5790</v>
      </c>
      <c r="S416" s="2" t="s">
        <v>59</v>
      </c>
      <c r="T416" s="2" t="s">
        <v>2943</v>
      </c>
      <c r="Y416" s="2" t="s">
        <v>1117</v>
      </c>
      <c r="Z416" s="2" t="s">
        <v>3288</v>
      </c>
      <c r="AC416" s="2">
        <v>31</v>
      </c>
      <c r="AD416" s="2" t="s">
        <v>77</v>
      </c>
      <c r="AE416" s="2" t="s">
        <v>3811</v>
      </c>
    </row>
    <row r="417" spans="1:72" ht="13.5" customHeight="1">
      <c r="A417" s="5" t="str">
        <f t="shared" si="21"/>
        <v>1861_각현내_023</v>
      </c>
      <c r="B417" s="2">
        <v>1861</v>
      </c>
      <c r="C417" s="2" t="s">
        <v>5173</v>
      </c>
      <c r="D417" s="2" t="s">
        <v>5174</v>
      </c>
      <c r="E417" s="2">
        <v>416</v>
      </c>
      <c r="F417" s="2">
        <v>3</v>
      </c>
      <c r="G417" s="2" t="s">
        <v>1053</v>
      </c>
      <c r="H417" s="2" t="s">
        <v>2870</v>
      </c>
      <c r="I417" s="2">
        <v>1</v>
      </c>
      <c r="L417" s="2">
        <v>5</v>
      </c>
      <c r="M417" s="2" t="s">
        <v>5789</v>
      </c>
      <c r="N417" s="2" t="s">
        <v>5790</v>
      </c>
      <c r="S417" s="2" t="s">
        <v>109</v>
      </c>
      <c r="T417" s="2" t="s">
        <v>2945</v>
      </c>
      <c r="Y417" s="2" t="s">
        <v>1118</v>
      </c>
      <c r="Z417" s="2" t="s">
        <v>3289</v>
      </c>
      <c r="AC417" s="2">
        <v>25</v>
      </c>
      <c r="AD417" s="2" t="s">
        <v>53</v>
      </c>
      <c r="AE417" s="2" t="s">
        <v>3805</v>
      </c>
    </row>
    <row r="418" spans="1:72" ht="13.5" customHeight="1">
      <c r="A418" s="5" t="str">
        <f t="shared" si="21"/>
        <v>1861_각현내_023</v>
      </c>
      <c r="B418" s="2">
        <v>1861</v>
      </c>
      <c r="C418" s="2" t="s">
        <v>5173</v>
      </c>
      <c r="D418" s="2" t="s">
        <v>5174</v>
      </c>
      <c r="E418" s="2">
        <v>417</v>
      </c>
      <c r="F418" s="2">
        <v>3</v>
      </c>
      <c r="G418" s="2" t="s">
        <v>1053</v>
      </c>
      <c r="H418" s="2" t="s">
        <v>2870</v>
      </c>
      <c r="I418" s="2">
        <v>1</v>
      </c>
      <c r="L418" s="2">
        <v>5</v>
      </c>
      <c r="M418" s="2" t="s">
        <v>5789</v>
      </c>
      <c r="N418" s="2" t="s">
        <v>5790</v>
      </c>
      <c r="S418" s="2" t="s">
        <v>109</v>
      </c>
      <c r="T418" s="2" t="s">
        <v>2945</v>
      </c>
      <c r="Y418" s="2" t="s">
        <v>1119</v>
      </c>
      <c r="Z418" s="2" t="s">
        <v>3290</v>
      </c>
      <c r="AC418" s="2">
        <v>17</v>
      </c>
      <c r="AD418" s="2" t="s">
        <v>346</v>
      </c>
      <c r="AE418" s="2" t="s">
        <v>3846</v>
      </c>
    </row>
    <row r="419" spans="1:72" ht="13.5" customHeight="1">
      <c r="A419" s="5" t="str">
        <f t="shared" si="21"/>
        <v>1861_각현내_023</v>
      </c>
      <c r="B419" s="2">
        <v>1861</v>
      </c>
      <c r="C419" s="2" t="s">
        <v>5173</v>
      </c>
      <c r="D419" s="2" t="s">
        <v>5174</v>
      </c>
      <c r="E419" s="2">
        <v>418</v>
      </c>
      <c r="F419" s="2">
        <v>3</v>
      </c>
      <c r="G419" s="2" t="s">
        <v>1053</v>
      </c>
      <c r="H419" s="2" t="s">
        <v>2870</v>
      </c>
      <c r="I419" s="2">
        <v>1</v>
      </c>
      <c r="L419" s="2">
        <v>5</v>
      </c>
      <c r="M419" s="2" t="s">
        <v>5789</v>
      </c>
      <c r="N419" s="2" t="s">
        <v>5790</v>
      </c>
      <c r="S419" s="2" t="s">
        <v>109</v>
      </c>
      <c r="T419" s="2" t="s">
        <v>2945</v>
      </c>
      <c r="Y419" s="2" t="s">
        <v>1120</v>
      </c>
      <c r="Z419" s="2" t="s">
        <v>3291</v>
      </c>
      <c r="AC419" s="2">
        <v>16</v>
      </c>
      <c r="AD419" s="2" t="s">
        <v>552</v>
      </c>
      <c r="AE419" s="2" t="s">
        <v>3857</v>
      </c>
    </row>
    <row r="420" spans="1:72" ht="13.5" customHeight="1">
      <c r="A420" s="5" t="str">
        <f t="shared" si="21"/>
        <v>1861_각현내_023</v>
      </c>
      <c r="B420" s="2">
        <v>1861</v>
      </c>
      <c r="C420" s="2" t="s">
        <v>5173</v>
      </c>
      <c r="D420" s="2" t="s">
        <v>5174</v>
      </c>
      <c r="E420" s="2">
        <v>419</v>
      </c>
      <c r="F420" s="2">
        <v>3</v>
      </c>
      <c r="G420" s="2" t="s">
        <v>1053</v>
      </c>
      <c r="H420" s="2" t="s">
        <v>2870</v>
      </c>
      <c r="I420" s="2">
        <v>1</v>
      </c>
      <c r="L420" s="2">
        <v>5</v>
      </c>
      <c r="M420" s="2" t="s">
        <v>5789</v>
      </c>
      <c r="N420" s="2" t="s">
        <v>5790</v>
      </c>
      <c r="S420" s="2" t="s">
        <v>1121</v>
      </c>
      <c r="T420" s="2" t="s">
        <v>2951</v>
      </c>
      <c r="AC420" s="2">
        <v>10</v>
      </c>
      <c r="AD420" s="2" t="s">
        <v>62</v>
      </c>
      <c r="AE420" s="2" t="s">
        <v>3806</v>
      </c>
    </row>
    <row r="421" spans="1:72" ht="13.5" customHeight="1">
      <c r="A421" s="5" t="str">
        <f t="shared" si="21"/>
        <v>1861_각현내_023</v>
      </c>
      <c r="B421" s="2">
        <v>1861</v>
      </c>
      <c r="C421" s="2" t="s">
        <v>5173</v>
      </c>
      <c r="D421" s="2" t="s">
        <v>5174</v>
      </c>
      <c r="E421" s="2">
        <v>420</v>
      </c>
      <c r="F421" s="2">
        <v>3</v>
      </c>
      <c r="G421" s="2" t="s">
        <v>1053</v>
      </c>
      <c r="H421" s="2" t="s">
        <v>2870</v>
      </c>
      <c r="I421" s="2">
        <v>1</v>
      </c>
      <c r="L421" s="2">
        <v>5</v>
      </c>
      <c r="M421" s="2" t="s">
        <v>5789</v>
      </c>
      <c r="N421" s="2" t="s">
        <v>5790</v>
      </c>
      <c r="S421" s="2" t="s">
        <v>109</v>
      </c>
      <c r="T421" s="2" t="s">
        <v>2945</v>
      </c>
      <c r="Y421" s="2" t="s">
        <v>1122</v>
      </c>
      <c r="Z421" s="2" t="s">
        <v>3292</v>
      </c>
      <c r="AC421" s="2">
        <v>10</v>
      </c>
      <c r="AD421" s="2" t="s">
        <v>84</v>
      </c>
      <c r="AE421" s="2" t="s">
        <v>3814</v>
      </c>
    </row>
    <row r="422" spans="1:72" ht="13.5" customHeight="1">
      <c r="A422" s="5" t="str">
        <f t="shared" si="21"/>
        <v>1861_각현내_023</v>
      </c>
      <c r="B422" s="2">
        <v>1861</v>
      </c>
      <c r="C422" s="2" t="s">
        <v>5173</v>
      </c>
      <c r="D422" s="2" t="s">
        <v>5174</v>
      </c>
      <c r="E422" s="2">
        <v>421</v>
      </c>
      <c r="F422" s="2">
        <v>3</v>
      </c>
      <c r="G422" s="2" t="s">
        <v>1053</v>
      </c>
      <c r="H422" s="2" t="s">
        <v>2870</v>
      </c>
      <c r="I422" s="2">
        <v>1</v>
      </c>
      <c r="L422" s="2">
        <v>5</v>
      </c>
      <c r="M422" s="2" t="s">
        <v>5789</v>
      </c>
      <c r="N422" s="2" t="s">
        <v>5790</v>
      </c>
      <c r="T422" s="2" t="s">
        <v>5221</v>
      </c>
      <c r="U422" s="2" t="s">
        <v>66</v>
      </c>
      <c r="V422" s="2" t="s">
        <v>2961</v>
      </c>
      <c r="Y422" s="2" t="s">
        <v>1123</v>
      </c>
      <c r="Z422" s="2" t="s">
        <v>3293</v>
      </c>
      <c r="AC422" s="2">
        <v>14</v>
      </c>
      <c r="AD422" s="2" t="s">
        <v>192</v>
      </c>
      <c r="AE422" s="2" t="s">
        <v>3831</v>
      </c>
    </row>
    <row r="423" spans="1:72" ht="13.5" customHeight="1">
      <c r="A423" s="5" t="str">
        <f t="shared" si="21"/>
        <v>1861_각현내_023</v>
      </c>
      <c r="B423" s="2">
        <v>1861</v>
      </c>
      <c r="C423" s="2" t="s">
        <v>5173</v>
      </c>
      <c r="D423" s="2" t="s">
        <v>5174</v>
      </c>
      <c r="E423" s="2">
        <v>422</v>
      </c>
      <c r="F423" s="2">
        <v>3</v>
      </c>
      <c r="G423" s="2" t="s">
        <v>1053</v>
      </c>
      <c r="H423" s="2" t="s">
        <v>2870</v>
      </c>
      <c r="I423" s="2">
        <v>1</v>
      </c>
      <c r="L423" s="2">
        <v>5</v>
      </c>
      <c r="M423" s="2" t="s">
        <v>5789</v>
      </c>
      <c r="N423" s="2" t="s">
        <v>5790</v>
      </c>
      <c r="T423" s="2" t="s">
        <v>5221</v>
      </c>
      <c r="U423" s="2" t="s">
        <v>63</v>
      </c>
      <c r="V423" s="2" t="s">
        <v>2960</v>
      </c>
      <c r="Y423" s="2" t="s">
        <v>1124</v>
      </c>
      <c r="Z423" s="2" t="s">
        <v>3294</v>
      </c>
      <c r="AC423" s="2">
        <v>10</v>
      </c>
      <c r="AD423" s="2" t="s">
        <v>86</v>
      </c>
      <c r="AE423" s="2" t="s">
        <v>3815</v>
      </c>
    </row>
    <row r="424" spans="1:72" ht="13.5" customHeight="1">
      <c r="A424" s="5" t="str">
        <f t="shared" ref="A424:A440" si="22">HYPERLINK("http://kyu.snu.ac.kr/sdhj/index.jsp?type=hj/GK14785_00_IH_0001_024.jpg","1861_각현내_024")</f>
        <v>1861_각현내_024</v>
      </c>
      <c r="B424" s="2">
        <v>1861</v>
      </c>
      <c r="C424" s="2" t="s">
        <v>5173</v>
      </c>
      <c r="D424" s="2" t="s">
        <v>5174</v>
      </c>
      <c r="E424" s="2">
        <v>423</v>
      </c>
      <c r="F424" s="2">
        <v>3</v>
      </c>
      <c r="G424" s="2" t="s">
        <v>1053</v>
      </c>
      <c r="H424" s="2" t="s">
        <v>2870</v>
      </c>
      <c r="I424" s="2">
        <v>2</v>
      </c>
      <c r="J424" s="2" t="s">
        <v>1125</v>
      </c>
      <c r="K424" s="2" t="s">
        <v>5182</v>
      </c>
      <c r="L424" s="2">
        <v>1</v>
      </c>
      <c r="M424" s="2" t="s">
        <v>1125</v>
      </c>
      <c r="N424" s="2" t="s">
        <v>5182</v>
      </c>
      <c r="O424" s="2" t="s">
        <v>6</v>
      </c>
      <c r="P424" s="2" t="s">
        <v>2927</v>
      </c>
      <c r="T424" s="2" t="s">
        <v>5220</v>
      </c>
      <c r="U424" s="2" t="s">
        <v>229</v>
      </c>
      <c r="V424" s="2" t="s">
        <v>2966</v>
      </c>
      <c r="W424" s="2" t="s">
        <v>95</v>
      </c>
      <c r="X424" s="2" t="s">
        <v>5192</v>
      </c>
      <c r="Y424" s="2" t="s">
        <v>1126</v>
      </c>
      <c r="Z424" s="2" t="s">
        <v>3295</v>
      </c>
      <c r="AC424" s="2">
        <v>44</v>
      </c>
      <c r="AD424" s="2" t="s">
        <v>81</v>
      </c>
      <c r="AE424" s="2" t="s">
        <v>3813</v>
      </c>
      <c r="AJ424" s="2" t="s">
        <v>17</v>
      </c>
      <c r="AK424" s="2" t="s">
        <v>3864</v>
      </c>
      <c r="AL424" s="2" t="s">
        <v>94</v>
      </c>
      <c r="AM424" s="2" t="s">
        <v>5274</v>
      </c>
      <c r="AT424" s="2" t="s">
        <v>229</v>
      </c>
      <c r="AU424" s="2" t="s">
        <v>2966</v>
      </c>
      <c r="AV424" s="2" t="s">
        <v>1127</v>
      </c>
      <c r="AW424" s="2" t="s">
        <v>4063</v>
      </c>
      <c r="BG424" s="2" t="s">
        <v>229</v>
      </c>
      <c r="BH424" s="2" t="s">
        <v>2966</v>
      </c>
      <c r="BI424" s="2" t="s">
        <v>1128</v>
      </c>
      <c r="BJ424" s="2" t="s">
        <v>4406</v>
      </c>
      <c r="BK424" s="2" t="s">
        <v>738</v>
      </c>
      <c r="BL424" s="2" t="s">
        <v>4613</v>
      </c>
      <c r="BM424" s="2" t="s">
        <v>1129</v>
      </c>
      <c r="BN424" s="2" t="s">
        <v>4487</v>
      </c>
      <c r="BO424" s="2" t="s">
        <v>137</v>
      </c>
      <c r="BP424" s="2" t="s">
        <v>2972</v>
      </c>
      <c r="BQ424" s="2" t="s">
        <v>1130</v>
      </c>
      <c r="BR424" s="2" t="s">
        <v>4965</v>
      </c>
      <c r="BS424" s="2" t="s">
        <v>39</v>
      </c>
      <c r="BT424" s="2" t="s">
        <v>3867</v>
      </c>
    </row>
    <row r="425" spans="1:72" ht="13.5" customHeight="1">
      <c r="A425" s="5" t="str">
        <f t="shared" si="22"/>
        <v>1861_각현내_024</v>
      </c>
      <c r="B425" s="2">
        <v>1861</v>
      </c>
      <c r="C425" s="2" t="s">
        <v>5173</v>
      </c>
      <c r="D425" s="2" t="s">
        <v>5174</v>
      </c>
      <c r="E425" s="2">
        <v>424</v>
      </c>
      <c r="F425" s="2">
        <v>3</v>
      </c>
      <c r="G425" s="2" t="s">
        <v>1053</v>
      </c>
      <c r="H425" s="2" t="s">
        <v>2870</v>
      </c>
      <c r="I425" s="2">
        <v>2</v>
      </c>
      <c r="L425" s="2">
        <v>1</v>
      </c>
      <c r="M425" s="2" t="s">
        <v>1125</v>
      </c>
      <c r="N425" s="2" t="s">
        <v>5182</v>
      </c>
      <c r="S425" s="2" t="s">
        <v>51</v>
      </c>
      <c r="T425" s="2" t="s">
        <v>2942</v>
      </c>
      <c r="W425" s="2" t="s">
        <v>95</v>
      </c>
      <c r="X425" s="2" t="s">
        <v>5192</v>
      </c>
      <c r="Y425" s="2" t="s">
        <v>10</v>
      </c>
      <c r="Z425" s="2" t="s">
        <v>2986</v>
      </c>
      <c r="AC425" s="2">
        <v>45</v>
      </c>
      <c r="AD425" s="2" t="s">
        <v>81</v>
      </c>
      <c r="AE425" s="2" t="s">
        <v>3813</v>
      </c>
      <c r="AJ425" s="2" t="s">
        <v>17</v>
      </c>
      <c r="AK425" s="2" t="s">
        <v>3864</v>
      </c>
      <c r="AL425" s="2" t="s">
        <v>604</v>
      </c>
      <c r="AM425" s="2" t="s">
        <v>3904</v>
      </c>
      <c r="AT425" s="2" t="s">
        <v>137</v>
      </c>
      <c r="AU425" s="2" t="s">
        <v>2972</v>
      </c>
      <c r="AV425" s="2" t="s">
        <v>1131</v>
      </c>
      <c r="AW425" s="2" t="s">
        <v>4064</v>
      </c>
      <c r="BG425" s="2" t="s">
        <v>137</v>
      </c>
      <c r="BH425" s="2" t="s">
        <v>2972</v>
      </c>
      <c r="BI425" s="2" t="s">
        <v>1132</v>
      </c>
      <c r="BJ425" s="2" t="s">
        <v>4407</v>
      </c>
      <c r="BK425" s="2" t="s">
        <v>137</v>
      </c>
      <c r="BL425" s="2" t="s">
        <v>2972</v>
      </c>
      <c r="BM425" s="2" t="s">
        <v>1133</v>
      </c>
      <c r="BN425" s="2" t="s">
        <v>4699</v>
      </c>
      <c r="BO425" s="2" t="s">
        <v>137</v>
      </c>
      <c r="BP425" s="2" t="s">
        <v>2972</v>
      </c>
      <c r="BQ425" s="2" t="s">
        <v>1134</v>
      </c>
      <c r="BR425" s="2" t="s">
        <v>4966</v>
      </c>
      <c r="BS425" s="2" t="s">
        <v>39</v>
      </c>
      <c r="BT425" s="2" t="s">
        <v>3867</v>
      </c>
    </row>
    <row r="426" spans="1:72" ht="13.5" customHeight="1">
      <c r="A426" s="5" t="str">
        <f t="shared" si="22"/>
        <v>1861_각현내_024</v>
      </c>
      <c r="B426" s="2">
        <v>1861</v>
      </c>
      <c r="C426" s="2" t="s">
        <v>5173</v>
      </c>
      <c r="D426" s="2" t="s">
        <v>5174</v>
      </c>
      <c r="E426" s="2">
        <v>425</v>
      </c>
      <c r="F426" s="2">
        <v>3</v>
      </c>
      <c r="G426" s="2" t="s">
        <v>1053</v>
      </c>
      <c r="H426" s="2" t="s">
        <v>2870</v>
      </c>
      <c r="I426" s="2">
        <v>2</v>
      </c>
      <c r="L426" s="2">
        <v>1</v>
      </c>
      <c r="M426" s="2" t="s">
        <v>1125</v>
      </c>
      <c r="N426" s="2" t="s">
        <v>5182</v>
      </c>
      <c r="S426" s="2" t="s">
        <v>109</v>
      </c>
      <c r="T426" s="2" t="s">
        <v>2945</v>
      </c>
      <c r="Y426" s="2" t="s">
        <v>1135</v>
      </c>
      <c r="Z426" s="2" t="s">
        <v>3296</v>
      </c>
      <c r="AC426" s="2">
        <v>22</v>
      </c>
      <c r="AD426" s="2" t="s">
        <v>119</v>
      </c>
      <c r="AE426" s="2" t="s">
        <v>3822</v>
      </c>
    </row>
    <row r="427" spans="1:72" ht="13.5" customHeight="1">
      <c r="A427" s="5" t="str">
        <f t="shared" si="22"/>
        <v>1861_각현내_024</v>
      </c>
      <c r="B427" s="2">
        <v>1861</v>
      </c>
      <c r="C427" s="2" t="s">
        <v>5173</v>
      </c>
      <c r="D427" s="2" t="s">
        <v>5174</v>
      </c>
      <c r="E427" s="2">
        <v>426</v>
      </c>
      <c r="F427" s="2">
        <v>3</v>
      </c>
      <c r="G427" s="2" t="s">
        <v>1053</v>
      </c>
      <c r="H427" s="2" t="s">
        <v>2870</v>
      </c>
      <c r="I427" s="2">
        <v>2</v>
      </c>
      <c r="L427" s="2">
        <v>1</v>
      </c>
      <c r="M427" s="2" t="s">
        <v>1125</v>
      </c>
      <c r="N427" s="2" t="s">
        <v>5182</v>
      </c>
      <c r="S427" s="2" t="s">
        <v>109</v>
      </c>
      <c r="T427" s="2" t="s">
        <v>2945</v>
      </c>
      <c r="Y427" s="2" t="s">
        <v>1136</v>
      </c>
      <c r="Z427" s="2" t="s">
        <v>3297</v>
      </c>
      <c r="AC427" s="2">
        <v>11</v>
      </c>
      <c r="AD427" s="2" t="s">
        <v>353</v>
      </c>
      <c r="AE427" s="2" t="s">
        <v>3847</v>
      </c>
    </row>
    <row r="428" spans="1:72" ht="13.5" customHeight="1">
      <c r="A428" s="5" t="str">
        <f t="shared" si="22"/>
        <v>1861_각현내_024</v>
      </c>
      <c r="B428" s="2">
        <v>1861</v>
      </c>
      <c r="C428" s="2" t="s">
        <v>5173</v>
      </c>
      <c r="D428" s="2" t="s">
        <v>5174</v>
      </c>
      <c r="E428" s="2">
        <v>427</v>
      </c>
      <c r="F428" s="2">
        <v>3</v>
      </c>
      <c r="G428" s="2" t="s">
        <v>1053</v>
      </c>
      <c r="H428" s="2" t="s">
        <v>2870</v>
      </c>
      <c r="I428" s="2">
        <v>2</v>
      </c>
      <c r="L428" s="2">
        <v>1</v>
      </c>
      <c r="M428" s="2" t="s">
        <v>1125</v>
      </c>
      <c r="N428" s="2" t="s">
        <v>5182</v>
      </c>
      <c r="T428" s="2" t="s">
        <v>5221</v>
      </c>
      <c r="U428" s="2" t="s">
        <v>63</v>
      </c>
      <c r="V428" s="2" t="s">
        <v>2960</v>
      </c>
      <c r="Y428" s="2" t="s">
        <v>183</v>
      </c>
      <c r="Z428" s="2" t="s">
        <v>3298</v>
      </c>
      <c r="AC428" s="2">
        <v>14</v>
      </c>
      <c r="AD428" s="2" t="s">
        <v>38</v>
      </c>
      <c r="AE428" s="2" t="s">
        <v>3803</v>
      </c>
    </row>
    <row r="429" spans="1:72" ht="13.5" customHeight="1">
      <c r="A429" s="5" t="str">
        <f t="shared" si="22"/>
        <v>1861_각현내_024</v>
      </c>
      <c r="B429" s="2">
        <v>1861</v>
      </c>
      <c r="C429" s="2" t="s">
        <v>5173</v>
      </c>
      <c r="D429" s="2" t="s">
        <v>5174</v>
      </c>
      <c r="E429" s="2">
        <v>428</v>
      </c>
      <c r="F429" s="2">
        <v>3</v>
      </c>
      <c r="G429" s="2" t="s">
        <v>1053</v>
      </c>
      <c r="H429" s="2" t="s">
        <v>2870</v>
      </c>
      <c r="I429" s="2">
        <v>2</v>
      </c>
      <c r="L429" s="2">
        <v>2</v>
      </c>
      <c r="M429" s="2" t="s">
        <v>5791</v>
      </c>
      <c r="N429" s="2" t="s">
        <v>5792</v>
      </c>
      <c r="O429" s="2" t="s">
        <v>6</v>
      </c>
      <c r="P429" s="2" t="s">
        <v>2927</v>
      </c>
      <c r="T429" s="2" t="s">
        <v>5220</v>
      </c>
      <c r="U429" s="2" t="s">
        <v>229</v>
      </c>
      <c r="V429" s="2" t="s">
        <v>2966</v>
      </c>
      <c r="W429" s="2" t="s">
        <v>276</v>
      </c>
      <c r="X429" s="2" t="s">
        <v>2999</v>
      </c>
      <c r="Y429" s="2" t="s">
        <v>1137</v>
      </c>
      <c r="Z429" s="2" t="s">
        <v>3299</v>
      </c>
      <c r="AC429" s="2">
        <v>40</v>
      </c>
      <c r="AD429" s="2" t="s">
        <v>374</v>
      </c>
      <c r="AE429" s="2" t="s">
        <v>3848</v>
      </c>
      <c r="AJ429" s="2" t="s">
        <v>17</v>
      </c>
      <c r="AK429" s="2" t="s">
        <v>3864</v>
      </c>
      <c r="AL429" s="2" t="s">
        <v>279</v>
      </c>
      <c r="AM429" s="2" t="s">
        <v>3883</v>
      </c>
      <c r="AT429" s="2" t="s">
        <v>229</v>
      </c>
      <c r="AU429" s="2" t="s">
        <v>2966</v>
      </c>
      <c r="AV429" s="2" t="s">
        <v>1138</v>
      </c>
      <c r="AW429" s="2" t="s">
        <v>3254</v>
      </c>
      <c r="BG429" s="2" t="s">
        <v>229</v>
      </c>
      <c r="BH429" s="2" t="s">
        <v>2966</v>
      </c>
      <c r="BI429" s="2" t="s">
        <v>1139</v>
      </c>
      <c r="BJ429" s="2" t="s">
        <v>3768</v>
      </c>
      <c r="BK429" s="2" t="s">
        <v>229</v>
      </c>
      <c r="BL429" s="2" t="s">
        <v>2966</v>
      </c>
      <c r="BM429" s="2" t="s">
        <v>1140</v>
      </c>
      <c r="BN429" s="2" t="s">
        <v>4671</v>
      </c>
      <c r="BO429" s="2" t="s">
        <v>137</v>
      </c>
      <c r="BP429" s="2" t="s">
        <v>2972</v>
      </c>
      <c r="BQ429" s="2" t="s">
        <v>1141</v>
      </c>
      <c r="BR429" s="2" t="s">
        <v>5536</v>
      </c>
      <c r="BS429" s="2" t="s">
        <v>152</v>
      </c>
      <c r="BT429" s="2" t="s">
        <v>3880</v>
      </c>
    </row>
    <row r="430" spans="1:72" ht="13.5" customHeight="1">
      <c r="A430" s="5" t="str">
        <f t="shared" si="22"/>
        <v>1861_각현내_024</v>
      </c>
      <c r="B430" s="2">
        <v>1861</v>
      </c>
      <c r="C430" s="2" t="s">
        <v>5173</v>
      </c>
      <c r="D430" s="2" t="s">
        <v>5174</v>
      </c>
      <c r="E430" s="2">
        <v>429</v>
      </c>
      <c r="F430" s="2">
        <v>3</v>
      </c>
      <c r="G430" s="2" t="s">
        <v>1053</v>
      </c>
      <c r="H430" s="2" t="s">
        <v>2870</v>
      </c>
      <c r="I430" s="2">
        <v>2</v>
      </c>
      <c r="L430" s="2">
        <v>2</v>
      </c>
      <c r="M430" s="2" t="s">
        <v>5791</v>
      </c>
      <c r="N430" s="2" t="s">
        <v>5792</v>
      </c>
      <c r="S430" s="2" t="s">
        <v>51</v>
      </c>
      <c r="T430" s="2" t="s">
        <v>2942</v>
      </c>
      <c r="W430" s="2" t="s">
        <v>135</v>
      </c>
      <c r="X430" s="2" t="s">
        <v>2990</v>
      </c>
      <c r="Y430" s="2" t="s">
        <v>10</v>
      </c>
      <c r="Z430" s="2" t="s">
        <v>2986</v>
      </c>
      <c r="AC430" s="2">
        <v>40</v>
      </c>
      <c r="AD430" s="2" t="s">
        <v>374</v>
      </c>
      <c r="AE430" s="2" t="s">
        <v>3848</v>
      </c>
      <c r="AJ430" s="2" t="s">
        <v>17</v>
      </c>
      <c r="AK430" s="2" t="s">
        <v>3864</v>
      </c>
      <c r="AL430" s="2" t="s">
        <v>39</v>
      </c>
      <c r="AM430" s="2" t="s">
        <v>3867</v>
      </c>
    </row>
    <row r="431" spans="1:72" ht="13.5" customHeight="1">
      <c r="A431" s="5" t="str">
        <f t="shared" si="22"/>
        <v>1861_각현내_024</v>
      </c>
      <c r="B431" s="2">
        <v>1861</v>
      </c>
      <c r="C431" s="2" t="s">
        <v>5173</v>
      </c>
      <c r="D431" s="2" t="s">
        <v>5174</v>
      </c>
      <c r="E431" s="2">
        <v>430</v>
      </c>
      <c r="F431" s="2">
        <v>3</v>
      </c>
      <c r="G431" s="2" t="s">
        <v>1053</v>
      </c>
      <c r="H431" s="2" t="s">
        <v>2870</v>
      </c>
      <c r="I431" s="2">
        <v>2</v>
      </c>
      <c r="L431" s="2">
        <v>3</v>
      </c>
      <c r="M431" s="2" t="s">
        <v>5793</v>
      </c>
      <c r="N431" s="2" t="s">
        <v>5794</v>
      </c>
      <c r="T431" s="2" t="s">
        <v>5220</v>
      </c>
      <c r="U431" s="2" t="s">
        <v>143</v>
      </c>
      <c r="V431" s="2" t="s">
        <v>2964</v>
      </c>
      <c r="W431" s="2" t="s">
        <v>284</v>
      </c>
      <c r="X431" s="2" t="s">
        <v>3000</v>
      </c>
      <c r="Y431" s="2" t="s">
        <v>10</v>
      </c>
      <c r="Z431" s="2" t="s">
        <v>2986</v>
      </c>
      <c r="AC431" s="2">
        <v>93</v>
      </c>
      <c r="AD431" s="2" t="s">
        <v>136</v>
      </c>
      <c r="AE431" s="2" t="s">
        <v>3827</v>
      </c>
      <c r="AJ431" s="2" t="s">
        <v>17</v>
      </c>
      <c r="AK431" s="2" t="s">
        <v>3864</v>
      </c>
      <c r="AL431" s="2" t="s">
        <v>142</v>
      </c>
      <c r="AM431" s="2" t="s">
        <v>3884</v>
      </c>
      <c r="AT431" s="2" t="s">
        <v>137</v>
      </c>
      <c r="AU431" s="2" t="s">
        <v>2972</v>
      </c>
      <c r="AV431" s="2" t="s">
        <v>6164</v>
      </c>
      <c r="AW431" s="2" t="s">
        <v>4065</v>
      </c>
      <c r="BG431" s="2" t="s">
        <v>137</v>
      </c>
      <c r="BH431" s="2" t="s">
        <v>2972</v>
      </c>
      <c r="BI431" s="2" t="s">
        <v>1142</v>
      </c>
      <c r="BJ431" s="2" t="s">
        <v>4408</v>
      </c>
      <c r="BK431" s="2" t="s">
        <v>137</v>
      </c>
      <c r="BL431" s="2" t="s">
        <v>2972</v>
      </c>
      <c r="BM431" s="2" t="s">
        <v>1143</v>
      </c>
      <c r="BN431" s="2" t="s">
        <v>4356</v>
      </c>
      <c r="BO431" s="2" t="s">
        <v>137</v>
      </c>
      <c r="BP431" s="2" t="s">
        <v>2972</v>
      </c>
      <c r="BQ431" s="2" t="s">
        <v>1144</v>
      </c>
      <c r="BR431" s="2" t="s">
        <v>4967</v>
      </c>
      <c r="BS431" s="2" t="s">
        <v>39</v>
      </c>
      <c r="BT431" s="2" t="s">
        <v>3867</v>
      </c>
    </row>
    <row r="432" spans="1:72" ht="13.5" customHeight="1">
      <c r="A432" s="5" t="str">
        <f t="shared" si="22"/>
        <v>1861_각현내_024</v>
      </c>
      <c r="B432" s="2">
        <v>1861</v>
      </c>
      <c r="C432" s="2" t="s">
        <v>5173</v>
      </c>
      <c r="D432" s="2" t="s">
        <v>5174</v>
      </c>
      <c r="E432" s="2">
        <v>431</v>
      </c>
      <c r="F432" s="2">
        <v>3</v>
      </c>
      <c r="G432" s="2" t="s">
        <v>1053</v>
      </c>
      <c r="H432" s="2" t="s">
        <v>2870</v>
      </c>
      <c r="I432" s="2">
        <v>2</v>
      </c>
      <c r="L432" s="2">
        <v>3</v>
      </c>
      <c r="M432" s="2" t="s">
        <v>5793</v>
      </c>
      <c r="N432" s="2" t="s">
        <v>5794</v>
      </c>
      <c r="S432" s="2" t="s">
        <v>109</v>
      </c>
      <c r="T432" s="2" t="s">
        <v>2945</v>
      </c>
      <c r="U432" s="2" t="s">
        <v>126</v>
      </c>
      <c r="V432" s="2" t="s">
        <v>2963</v>
      </c>
      <c r="W432" s="2" t="s">
        <v>95</v>
      </c>
      <c r="X432" s="2" t="s">
        <v>5192</v>
      </c>
      <c r="Y432" s="2" t="s">
        <v>1145</v>
      </c>
      <c r="Z432" s="2" t="s">
        <v>3300</v>
      </c>
      <c r="AC432" s="2">
        <v>50</v>
      </c>
      <c r="AD432" s="2" t="s">
        <v>74</v>
      </c>
      <c r="AE432" s="2" t="s">
        <v>3810</v>
      </c>
    </row>
    <row r="433" spans="1:72" ht="13.5" customHeight="1">
      <c r="A433" s="5" t="str">
        <f t="shared" si="22"/>
        <v>1861_각현내_024</v>
      </c>
      <c r="B433" s="2">
        <v>1861</v>
      </c>
      <c r="C433" s="2" t="s">
        <v>5173</v>
      </c>
      <c r="D433" s="2" t="s">
        <v>5174</v>
      </c>
      <c r="E433" s="2">
        <v>432</v>
      </c>
      <c r="F433" s="2">
        <v>3</v>
      </c>
      <c r="G433" s="2" t="s">
        <v>1053</v>
      </c>
      <c r="H433" s="2" t="s">
        <v>2870</v>
      </c>
      <c r="I433" s="2">
        <v>2</v>
      </c>
      <c r="L433" s="2">
        <v>4</v>
      </c>
      <c r="M433" s="2" t="s">
        <v>5795</v>
      </c>
      <c r="N433" s="2" t="s">
        <v>5796</v>
      </c>
      <c r="T433" s="2" t="s">
        <v>5220</v>
      </c>
      <c r="U433" s="2" t="s">
        <v>229</v>
      </c>
      <c r="V433" s="2" t="s">
        <v>2966</v>
      </c>
      <c r="W433" s="2" t="s">
        <v>95</v>
      </c>
      <c r="X433" s="2" t="s">
        <v>5192</v>
      </c>
      <c r="Y433" s="2" t="s">
        <v>1146</v>
      </c>
      <c r="Z433" s="2" t="s">
        <v>3301</v>
      </c>
      <c r="AC433" s="2">
        <v>44</v>
      </c>
      <c r="AD433" s="2" t="s">
        <v>244</v>
      </c>
      <c r="AE433" s="2" t="s">
        <v>3837</v>
      </c>
      <c r="AJ433" s="2" t="s">
        <v>17</v>
      </c>
      <c r="AK433" s="2" t="s">
        <v>3864</v>
      </c>
      <c r="AL433" s="2" t="s">
        <v>94</v>
      </c>
      <c r="AM433" s="2" t="s">
        <v>5274</v>
      </c>
      <c r="AT433" s="2" t="s">
        <v>229</v>
      </c>
      <c r="AU433" s="2" t="s">
        <v>2966</v>
      </c>
      <c r="AV433" s="2" t="s">
        <v>1082</v>
      </c>
      <c r="AW433" s="2" t="s">
        <v>4060</v>
      </c>
      <c r="BG433" s="2" t="s">
        <v>229</v>
      </c>
      <c r="BH433" s="2" t="s">
        <v>2966</v>
      </c>
      <c r="BI433" s="2" t="s">
        <v>1083</v>
      </c>
      <c r="BJ433" s="2" t="s">
        <v>4125</v>
      </c>
      <c r="BK433" s="2" t="s">
        <v>229</v>
      </c>
      <c r="BL433" s="2" t="s">
        <v>2966</v>
      </c>
      <c r="BM433" s="2" t="s">
        <v>1084</v>
      </c>
      <c r="BN433" s="2" t="s">
        <v>4406</v>
      </c>
      <c r="BO433" s="2" t="s">
        <v>137</v>
      </c>
      <c r="BP433" s="2" t="s">
        <v>2972</v>
      </c>
      <c r="BQ433" s="2" t="s">
        <v>1085</v>
      </c>
      <c r="BR433" s="2" t="s">
        <v>5592</v>
      </c>
      <c r="BS433" s="2" t="s">
        <v>152</v>
      </c>
      <c r="BT433" s="2" t="s">
        <v>3880</v>
      </c>
    </row>
    <row r="434" spans="1:72" ht="13.5" customHeight="1">
      <c r="A434" s="5" t="str">
        <f t="shared" si="22"/>
        <v>1861_각현내_024</v>
      </c>
      <c r="B434" s="2">
        <v>1861</v>
      </c>
      <c r="C434" s="2" t="s">
        <v>5173</v>
      </c>
      <c r="D434" s="2" t="s">
        <v>5174</v>
      </c>
      <c r="E434" s="2">
        <v>433</v>
      </c>
      <c r="F434" s="2">
        <v>3</v>
      </c>
      <c r="G434" s="2" t="s">
        <v>1053</v>
      </c>
      <c r="H434" s="2" t="s">
        <v>2870</v>
      </c>
      <c r="I434" s="2">
        <v>2</v>
      </c>
      <c r="L434" s="2">
        <v>4</v>
      </c>
      <c r="M434" s="2" t="s">
        <v>5795</v>
      </c>
      <c r="N434" s="2" t="s">
        <v>5796</v>
      </c>
      <c r="S434" s="2" t="s">
        <v>51</v>
      </c>
      <c r="T434" s="2" t="s">
        <v>2942</v>
      </c>
      <c r="W434" s="2" t="s">
        <v>297</v>
      </c>
      <c r="X434" s="2" t="s">
        <v>2950</v>
      </c>
      <c r="Y434" s="2" t="s">
        <v>10</v>
      </c>
      <c r="Z434" s="2" t="s">
        <v>2986</v>
      </c>
      <c r="AC434" s="2">
        <v>40</v>
      </c>
      <c r="AD434" s="2" t="s">
        <v>146</v>
      </c>
      <c r="AE434" s="2" t="s">
        <v>3828</v>
      </c>
      <c r="AJ434" s="2" t="s">
        <v>17</v>
      </c>
      <c r="AK434" s="2" t="s">
        <v>3864</v>
      </c>
      <c r="AL434" s="2" t="s">
        <v>39</v>
      </c>
      <c r="AM434" s="2" t="s">
        <v>3867</v>
      </c>
      <c r="AT434" s="2" t="s">
        <v>229</v>
      </c>
      <c r="AU434" s="2" t="s">
        <v>2966</v>
      </c>
      <c r="AV434" s="2" t="s">
        <v>1147</v>
      </c>
      <c r="AW434" s="2" t="s">
        <v>4032</v>
      </c>
      <c r="BG434" s="2" t="s">
        <v>229</v>
      </c>
      <c r="BH434" s="2" t="s">
        <v>2966</v>
      </c>
      <c r="BI434" s="2" t="s">
        <v>1148</v>
      </c>
      <c r="BJ434" s="2" t="s">
        <v>4409</v>
      </c>
      <c r="BK434" s="2" t="s">
        <v>229</v>
      </c>
      <c r="BL434" s="2" t="s">
        <v>2966</v>
      </c>
      <c r="BM434" s="2" t="s">
        <v>1149</v>
      </c>
      <c r="BN434" s="2" t="s">
        <v>5374</v>
      </c>
      <c r="BO434" s="2" t="s">
        <v>137</v>
      </c>
      <c r="BP434" s="2" t="s">
        <v>2972</v>
      </c>
      <c r="BQ434" s="2" t="s">
        <v>1150</v>
      </c>
      <c r="BR434" s="2" t="s">
        <v>4968</v>
      </c>
      <c r="BS434" s="2" t="s">
        <v>214</v>
      </c>
      <c r="BT434" s="2" t="s">
        <v>3896</v>
      </c>
    </row>
    <row r="435" spans="1:72" ht="13.5" customHeight="1">
      <c r="A435" s="5" t="str">
        <f t="shared" si="22"/>
        <v>1861_각현내_024</v>
      </c>
      <c r="B435" s="2">
        <v>1861</v>
      </c>
      <c r="C435" s="2" t="s">
        <v>5173</v>
      </c>
      <c r="D435" s="2" t="s">
        <v>5174</v>
      </c>
      <c r="E435" s="2">
        <v>434</v>
      </c>
      <c r="F435" s="2">
        <v>3</v>
      </c>
      <c r="G435" s="2" t="s">
        <v>1053</v>
      </c>
      <c r="H435" s="2" t="s">
        <v>2870</v>
      </c>
      <c r="I435" s="2">
        <v>2</v>
      </c>
      <c r="L435" s="2">
        <v>4</v>
      </c>
      <c r="M435" s="2" t="s">
        <v>5795</v>
      </c>
      <c r="N435" s="2" t="s">
        <v>5796</v>
      </c>
      <c r="S435" s="2" t="s">
        <v>109</v>
      </c>
      <c r="T435" s="2" t="s">
        <v>2945</v>
      </c>
      <c r="Y435" s="2" t="s">
        <v>1151</v>
      </c>
      <c r="Z435" s="2" t="s">
        <v>3302</v>
      </c>
      <c r="AC435" s="2">
        <v>16</v>
      </c>
      <c r="AD435" s="2" t="s">
        <v>552</v>
      </c>
      <c r="AE435" s="2" t="s">
        <v>3857</v>
      </c>
    </row>
    <row r="436" spans="1:72" ht="13.5" customHeight="1">
      <c r="A436" s="5" t="str">
        <f t="shared" si="22"/>
        <v>1861_각현내_024</v>
      </c>
      <c r="B436" s="2">
        <v>1861</v>
      </c>
      <c r="C436" s="2" t="s">
        <v>5173</v>
      </c>
      <c r="D436" s="2" t="s">
        <v>5174</v>
      </c>
      <c r="E436" s="2">
        <v>435</v>
      </c>
      <c r="F436" s="2">
        <v>3</v>
      </c>
      <c r="G436" s="2" t="s">
        <v>1053</v>
      </c>
      <c r="H436" s="2" t="s">
        <v>2870</v>
      </c>
      <c r="I436" s="2">
        <v>2</v>
      </c>
      <c r="L436" s="2">
        <v>4</v>
      </c>
      <c r="M436" s="2" t="s">
        <v>5795</v>
      </c>
      <c r="N436" s="2" t="s">
        <v>5796</v>
      </c>
      <c r="S436" s="2" t="s">
        <v>109</v>
      </c>
      <c r="T436" s="2" t="s">
        <v>2945</v>
      </c>
      <c r="Y436" s="2" t="s">
        <v>1152</v>
      </c>
      <c r="Z436" s="2" t="s">
        <v>3303</v>
      </c>
      <c r="AC436" s="2">
        <v>13</v>
      </c>
      <c r="AD436" s="2" t="s">
        <v>72</v>
      </c>
      <c r="AE436" s="2" t="s">
        <v>3809</v>
      </c>
    </row>
    <row r="437" spans="1:72" ht="13.5" customHeight="1">
      <c r="A437" s="5" t="str">
        <f t="shared" si="22"/>
        <v>1861_각현내_024</v>
      </c>
      <c r="B437" s="2">
        <v>1861</v>
      </c>
      <c r="C437" s="2" t="s">
        <v>5173</v>
      </c>
      <c r="D437" s="2" t="s">
        <v>5174</v>
      </c>
      <c r="E437" s="2">
        <v>436</v>
      </c>
      <c r="F437" s="2">
        <v>3</v>
      </c>
      <c r="G437" s="2" t="s">
        <v>1053</v>
      </c>
      <c r="H437" s="2" t="s">
        <v>2870</v>
      </c>
      <c r="I437" s="2">
        <v>2</v>
      </c>
      <c r="L437" s="2">
        <v>4</v>
      </c>
      <c r="M437" s="2" t="s">
        <v>5795</v>
      </c>
      <c r="N437" s="2" t="s">
        <v>5796</v>
      </c>
      <c r="S437" s="2" t="s">
        <v>207</v>
      </c>
      <c r="T437" s="2" t="s">
        <v>2949</v>
      </c>
      <c r="AC437" s="2">
        <v>8</v>
      </c>
      <c r="AD437" s="2" t="s">
        <v>310</v>
      </c>
      <c r="AE437" s="2" t="s">
        <v>3403</v>
      </c>
    </row>
    <row r="438" spans="1:72" ht="13.5" customHeight="1">
      <c r="A438" s="5" t="str">
        <f t="shared" si="22"/>
        <v>1861_각현내_024</v>
      </c>
      <c r="B438" s="2">
        <v>1861</v>
      </c>
      <c r="C438" s="2" t="s">
        <v>5173</v>
      </c>
      <c r="D438" s="2" t="s">
        <v>5174</v>
      </c>
      <c r="E438" s="2">
        <v>437</v>
      </c>
      <c r="F438" s="2">
        <v>3</v>
      </c>
      <c r="G438" s="2" t="s">
        <v>1053</v>
      </c>
      <c r="H438" s="2" t="s">
        <v>2870</v>
      </c>
      <c r="I438" s="2">
        <v>2</v>
      </c>
      <c r="L438" s="2">
        <v>4</v>
      </c>
      <c r="M438" s="2" t="s">
        <v>5795</v>
      </c>
      <c r="N438" s="2" t="s">
        <v>5796</v>
      </c>
      <c r="T438" s="2" t="s">
        <v>5221</v>
      </c>
      <c r="U438" s="2" t="s">
        <v>63</v>
      </c>
      <c r="V438" s="2" t="s">
        <v>2960</v>
      </c>
      <c r="Y438" s="2" t="s">
        <v>1153</v>
      </c>
      <c r="Z438" s="2" t="s">
        <v>3304</v>
      </c>
      <c r="AC438" s="2">
        <v>15</v>
      </c>
      <c r="AD438" s="2" t="s">
        <v>178</v>
      </c>
      <c r="AE438" s="2" t="s">
        <v>3830</v>
      </c>
    </row>
    <row r="439" spans="1:72" ht="13.5" customHeight="1">
      <c r="A439" s="5" t="str">
        <f t="shared" si="22"/>
        <v>1861_각현내_024</v>
      </c>
      <c r="B439" s="2">
        <v>1861</v>
      </c>
      <c r="C439" s="2" t="s">
        <v>5173</v>
      </c>
      <c r="D439" s="2" t="s">
        <v>5174</v>
      </c>
      <c r="E439" s="2">
        <v>438</v>
      </c>
      <c r="F439" s="2">
        <v>3</v>
      </c>
      <c r="G439" s="2" t="s">
        <v>1053</v>
      </c>
      <c r="H439" s="2" t="s">
        <v>2870</v>
      </c>
      <c r="I439" s="2">
        <v>2</v>
      </c>
      <c r="L439" s="2">
        <v>5</v>
      </c>
      <c r="M439" s="2" t="s">
        <v>5797</v>
      </c>
      <c r="N439" s="2" t="s">
        <v>5798</v>
      </c>
      <c r="T439" s="2" t="s">
        <v>5220</v>
      </c>
      <c r="U439" s="2" t="s">
        <v>229</v>
      </c>
      <c r="V439" s="2" t="s">
        <v>2966</v>
      </c>
      <c r="W439" s="2" t="s">
        <v>1154</v>
      </c>
      <c r="X439" s="2" t="s">
        <v>3018</v>
      </c>
      <c r="Y439" s="2" t="s">
        <v>675</v>
      </c>
      <c r="Z439" s="2" t="s">
        <v>3305</v>
      </c>
      <c r="AC439" s="2">
        <v>40</v>
      </c>
      <c r="AD439" s="2" t="s">
        <v>146</v>
      </c>
      <c r="AE439" s="2" t="s">
        <v>3828</v>
      </c>
      <c r="AJ439" s="2" t="s">
        <v>17</v>
      </c>
      <c r="AK439" s="2" t="s">
        <v>3864</v>
      </c>
      <c r="AL439" s="2" t="s">
        <v>152</v>
      </c>
      <c r="AM439" s="2" t="s">
        <v>3880</v>
      </c>
      <c r="AT439" s="2" t="s">
        <v>229</v>
      </c>
      <c r="AU439" s="2" t="s">
        <v>2966</v>
      </c>
      <c r="AV439" s="2" t="s">
        <v>1155</v>
      </c>
      <c r="AW439" s="2" t="s">
        <v>4066</v>
      </c>
      <c r="BG439" s="2" t="s">
        <v>229</v>
      </c>
      <c r="BH439" s="2" t="s">
        <v>2966</v>
      </c>
      <c r="BI439" s="2" t="s">
        <v>1156</v>
      </c>
      <c r="BJ439" s="2" t="s">
        <v>4191</v>
      </c>
      <c r="BK439" s="2" t="s">
        <v>229</v>
      </c>
      <c r="BL439" s="2" t="s">
        <v>2966</v>
      </c>
      <c r="BM439" s="2" t="s">
        <v>1157</v>
      </c>
      <c r="BN439" s="2" t="s">
        <v>4525</v>
      </c>
      <c r="BO439" s="2" t="s">
        <v>137</v>
      </c>
      <c r="BP439" s="2" t="s">
        <v>2972</v>
      </c>
      <c r="BQ439" s="2" t="s">
        <v>1158</v>
      </c>
      <c r="BR439" s="2" t="s">
        <v>5532</v>
      </c>
      <c r="BS439" s="2" t="s">
        <v>415</v>
      </c>
      <c r="BT439" s="2" t="s">
        <v>3898</v>
      </c>
    </row>
    <row r="440" spans="1:72" ht="13.5" customHeight="1">
      <c r="A440" s="5" t="str">
        <f t="shared" si="22"/>
        <v>1861_각현내_024</v>
      </c>
      <c r="B440" s="2">
        <v>1861</v>
      </c>
      <c r="C440" s="2" t="s">
        <v>5173</v>
      </c>
      <c r="D440" s="2" t="s">
        <v>5174</v>
      </c>
      <c r="E440" s="2">
        <v>439</v>
      </c>
      <c r="F440" s="2">
        <v>3</v>
      </c>
      <c r="G440" s="2" t="s">
        <v>1053</v>
      </c>
      <c r="H440" s="2" t="s">
        <v>2870</v>
      </c>
      <c r="I440" s="2">
        <v>2</v>
      </c>
      <c r="L440" s="2">
        <v>5</v>
      </c>
      <c r="M440" s="2" t="s">
        <v>5797</v>
      </c>
      <c r="N440" s="2" t="s">
        <v>5798</v>
      </c>
      <c r="S440" s="2" t="s">
        <v>51</v>
      </c>
      <c r="T440" s="2" t="s">
        <v>2942</v>
      </c>
      <c r="W440" s="2" t="s">
        <v>1159</v>
      </c>
      <c r="X440" s="2" t="s">
        <v>3019</v>
      </c>
      <c r="Y440" s="2" t="s">
        <v>10</v>
      </c>
      <c r="Z440" s="2" t="s">
        <v>2986</v>
      </c>
      <c r="AC440" s="2">
        <v>40</v>
      </c>
      <c r="AD440" s="2" t="s">
        <v>146</v>
      </c>
      <c r="AE440" s="2" t="s">
        <v>3828</v>
      </c>
      <c r="AJ440" s="2" t="s">
        <v>17</v>
      </c>
      <c r="AK440" s="2" t="s">
        <v>3864</v>
      </c>
      <c r="AL440" s="2" t="s">
        <v>698</v>
      </c>
      <c r="AM440" s="2" t="s">
        <v>3905</v>
      </c>
      <c r="AT440" s="2" t="s">
        <v>137</v>
      </c>
      <c r="AU440" s="2" t="s">
        <v>2972</v>
      </c>
      <c r="AV440" s="2" t="s">
        <v>1160</v>
      </c>
      <c r="AW440" s="2" t="s">
        <v>3877</v>
      </c>
      <c r="BG440" s="2" t="s">
        <v>137</v>
      </c>
      <c r="BH440" s="2" t="s">
        <v>2972</v>
      </c>
      <c r="BI440" s="2" t="s">
        <v>921</v>
      </c>
      <c r="BJ440" s="2" t="s">
        <v>3234</v>
      </c>
      <c r="BK440" s="2" t="s">
        <v>137</v>
      </c>
      <c r="BL440" s="2" t="s">
        <v>2972</v>
      </c>
      <c r="BM440" s="2" t="s">
        <v>1161</v>
      </c>
      <c r="BN440" s="2" t="s">
        <v>4700</v>
      </c>
      <c r="BO440" s="2" t="s">
        <v>137</v>
      </c>
      <c r="BP440" s="2" t="s">
        <v>2972</v>
      </c>
      <c r="BQ440" s="2" t="s">
        <v>1162</v>
      </c>
      <c r="BR440" s="2" t="s">
        <v>4969</v>
      </c>
      <c r="BS440" s="2" t="s">
        <v>39</v>
      </c>
      <c r="BT440" s="2" t="s">
        <v>3867</v>
      </c>
    </row>
    <row r="441" spans="1:72" ht="13.5" customHeight="1">
      <c r="A441" s="5" t="str">
        <f t="shared" ref="A441:A463" si="23">HYPERLINK("http://kyu.snu.ac.kr/sdhj/index.jsp?type=hj/GK14785_00_IH_0001_025.jpg","1861_각현내_025")</f>
        <v>1861_각현내_025</v>
      </c>
      <c r="B441" s="2">
        <v>1861</v>
      </c>
      <c r="C441" s="2" t="s">
        <v>5173</v>
      </c>
      <c r="D441" s="2" t="s">
        <v>5174</v>
      </c>
      <c r="E441" s="2">
        <v>440</v>
      </c>
      <c r="F441" s="2">
        <v>3</v>
      </c>
      <c r="G441" s="2" t="s">
        <v>1053</v>
      </c>
      <c r="H441" s="2" t="s">
        <v>2870</v>
      </c>
      <c r="I441" s="2">
        <v>2</v>
      </c>
      <c r="L441" s="2">
        <v>5</v>
      </c>
      <c r="M441" s="2" t="s">
        <v>5797</v>
      </c>
      <c r="N441" s="2" t="s">
        <v>5798</v>
      </c>
      <c r="S441" s="2" t="s">
        <v>109</v>
      </c>
      <c r="T441" s="2" t="s">
        <v>2945</v>
      </c>
      <c r="Y441" s="2" t="s">
        <v>1163</v>
      </c>
      <c r="Z441" s="2" t="s">
        <v>3306</v>
      </c>
      <c r="AC441" s="2">
        <v>18</v>
      </c>
      <c r="AD441" s="2" t="s">
        <v>125</v>
      </c>
      <c r="AE441" s="2" t="s">
        <v>3825</v>
      </c>
    </row>
    <row r="442" spans="1:72" ht="13.5" customHeight="1">
      <c r="A442" s="5" t="str">
        <f t="shared" si="23"/>
        <v>1861_각현내_025</v>
      </c>
      <c r="B442" s="2">
        <v>1861</v>
      </c>
      <c r="C442" s="2" t="s">
        <v>5173</v>
      </c>
      <c r="D442" s="2" t="s">
        <v>5174</v>
      </c>
      <c r="E442" s="2">
        <v>441</v>
      </c>
      <c r="F442" s="2">
        <v>3</v>
      </c>
      <c r="G442" s="2" t="s">
        <v>1053</v>
      </c>
      <c r="H442" s="2" t="s">
        <v>2870</v>
      </c>
      <c r="I442" s="2">
        <v>2</v>
      </c>
      <c r="L442" s="2">
        <v>5</v>
      </c>
      <c r="M442" s="2" t="s">
        <v>5797</v>
      </c>
      <c r="N442" s="2" t="s">
        <v>5798</v>
      </c>
      <c r="S442" s="2" t="s">
        <v>109</v>
      </c>
      <c r="T442" s="2" t="s">
        <v>2945</v>
      </c>
      <c r="Y442" s="2" t="s">
        <v>1164</v>
      </c>
      <c r="Z442" s="2" t="s">
        <v>3307</v>
      </c>
      <c r="AC442" s="2">
        <v>16</v>
      </c>
      <c r="AD442" s="2" t="s">
        <v>552</v>
      </c>
      <c r="AE442" s="2" t="s">
        <v>3857</v>
      </c>
    </row>
    <row r="443" spans="1:72" ht="13.5" customHeight="1">
      <c r="A443" s="5" t="str">
        <f t="shared" si="23"/>
        <v>1861_각현내_025</v>
      </c>
      <c r="B443" s="2">
        <v>1861</v>
      </c>
      <c r="C443" s="2" t="s">
        <v>5173</v>
      </c>
      <c r="D443" s="2" t="s">
        <v>5174</v>
      </c>
      <c r="E443" s="2">
        <v>442</v>
      </c>
      <c r="F443" s="2">
        <v>3</v>
      </c>
      <c r="G443" s="2" t="s">
        <v>1053</v>
      </c>
      <c r="H443" s="2" t="s">
        <v>2870</v>
      </c>
      <c r="I443" s="2">
        <v>2</v>
      </c>
      <c r="L443" s="2">
        <v>5</v>
      </c>
      <c r="M443" s="2" t="s">
        <v>5797</v>
      </c>
      <c r="N443" s="2" t="s">
        <v>5798</v>
      </c>
      <c r="S443" s="2" t="s">
        <v>59</v>
      </c>
      <c r="T443" s="2" t="s">
        <v>2943</v>
      </c>
      <c r="Y443" s="2" t="s">
        <v>5223</v>
      </c>
      <c r="Z443" s="2" t="s">
        <v>3020</v>
      </c>
      <c r="AC443" s="2">
        <v>28</v>
      </c>
      <c r="AD443" s="2" t="s">
        <v>79</v>
      </c>
      <c r="AE443" s="2" t="s">
        <v>3812</v>
      </c>
    </row>
    <row r="444" spans="1:72" ht="13.5" customHeight="1">
      <c r="A444" s="5" t="str">
        <f t="shared" si="23"/>
        <v>1861_각현내_025</v>
      </c>
      <c r="B444" s="2">
        <v>1861</v>
      </c>
      <c r="C444" s="2" t="s">
        <v>5173</v>
      </c>
      <c r="D444" s="2" t="s">
        <v>5174</v>
      </c>
      <c r="E444" s="2">
        <v>443</v>
      </c>
      <c r="F444" s="2">
        <v>3</v>
      </c>
      <c r="G444" s="2" t="s">
        <v>1053</v>
      </c>
      <c r="H444" s="2" t="s">
        <v>2870</v>
      </c>
      <c r="I444" s="2">
        <v>2</v>
      </c>
      <c r="L444" s="2">
        <v>5</v>
      </c>
      <c r="M444" s="2" t="s">
        <v>5797</v>
      </c>
      <c r="N444" s="2" t="s">
        <v>5798</v>
      </c>
      <c r="S444" s="2" t="s">
        <v>207</v>
      </c>
      <c r="T444" s="2" t="s">
        <v>2949</v>
      </c>
      <c r="AC444" s="2">
        <v>14</v>
      </c>
      <c r="AD444" s="2" t="s">
        <v>192</v>
      </c>
      <c r="AE444" s="2" t="s">
        <v>3831</v>
      </c>
    </row>
    <row r="445" spans="1:72" ht="13.5" customHeight="1">
      <c r="A445" s="5" t="str">
        <f t="shared" si="23"/>
        <v>1861_각현내_025</v>
      </c>
      <c r="B445" s="2">
        <v>1861</v>
      </c>
      <c r="C445" s="2" t="s">
        <v>5173</v>
      </c>
      <c r="D445" s="2" t="s">
        <v>5174</v>
      </c>
      <c r="E445" s="2">
        <v>444</v>
      </c>
      <c r="F445" s="2">
        <v>3</v>
      </c>
      <c r="G445" s="2" t="s">
        <v>1053</v>
      </c>
      <c r="H445" s="2" t="s">
        <v>2870</v>
      </c>
      <c r="I445" s="2">
        <v>2</v>
      </c>
      <c r="L445" s="2">
        <v>5</v>
      </c>
      <c r="M445" s="2" t="s">
        <v>5797</v>
      </c>
      <c r="N445" s="2" t="s">
        <v>5798</v>
      </c>
      <c r="T445" s="2" t="s">
        <v>5221</v>
      </c>
      <c r="U445" s="2" t="s">
        <v>66</v>
      </c>
      <c r="V445" s="2" t="s">
        <v>2961</v>
      </c>
      <c r="Y445" s="2" t="s">
        <v>1165</v>
      </c>
      <c r="Z445" s="2" t="s">
        <v>3308</v>
      </c>
      <c r="AC445" s="2">
        <v>17</v>
      </c>
      <c r="AD445" s="2" t="s">
        <v>809</v>
      </c>
      <c r="AE445" s="2" t="s">
        <v>3858</v>
      </c>
    </row>
    <row r="446" spans="1:72" ht="13.5" customHeight="1">
      <c r="A446" s="5" t="str">
        <f t="shared" si="23"/>
        <v>1861_각현내_025</v>
      </c>
      <c r="B446" s="2">
        <v>1861</v>
      </c>
      <c r="C446" s="2" t="s">
        <v>5173</v>
      </c>
      <c r="D446" s="2" t="s">
        <v>5174</v>
      </c>
      <c r="E446" s="2">
        <v>445</v>
      </c>
      <c r="F446" s="2">
        <v>3</v>
      </c>
      <c r="G446" s="2" t="s">
        <v>1053</v>
      </c>
      <c r="H446" s="2" t="s">
        <v>2870</v>
      </c>
      <c r="I446" s="2">
        <v>2</v>
      </c>
      <c r="L446" s="2">
        <v>5</v>
      </c>
      <c r="M446" s="2" t="s">
        <v>5797</v>
      </c>
      <c r="N446" s="2" t="s">
        <v>5798</v>
      </c>
      <c r="S446" s="2" t="s">
        <v>59</v>
      </c>
      <c r="T446" s="2" t="s">
        <v>2943</v>
      </c>
      <c r="Y446" s="2" t="s">
        <v>1166</v>
      </c>
      <c r="Z446" s="2" t="s">
        <v>3309</v>
      </c>
      <c r="AC446" s="2">
        <v>31</v>
      </c>
      <c r="AD446" s="2" t="s">
        <v>77</v>
      </c>
      <c r="AE446" s="2" t="s">
        <v>3811</v>
      </c>
    </row>
    <row r="447" spans="1:72" ht="13.5" customHeight="1">
      <c r="A447" s="5" t="str">
        <f t="shared" si="23"/>
        <v>1861_각현내_025</v>
      </c>
      <c r="B447" s="2">
        <v>1861</v>
      </c>
      <c r="C447" s="2" t="s">
        <v>5173</v>
      </c>
      <c r="D447" s="2" t="s">
        <v>5174</v>
      </c>
      <c r="E447" s="2">
        <v>446</v>
      </c>
      <c r="F447" s="2">
        <v>3</v>
      </c>
      <c r="G447" s="2" t="s">
        <v>1053</v>
      </c>
      <c r="H447" s="2" t="s">
        <v>2870</v>
      </c>
      <c r="I447" s="2">
        <v>3</v>
      </c>
      <c r="J447" s="2" t="s">
        <v>1167</v>
      </c>
      <c r="K447" s="2" t="s">
        <v>2894</v>
      </c>
      <c r="L447" s="2">
        <v>1</v>
      </c>
      <c r="M447" s="2" t="s">
        <v>1167</v>
      </c>
      <c r="N447" s="2" t="s">
        <v>2894</v>
      </c>
      <c r="T447" s="2" t="s">
        <v>5220</v>
      </c>
      <c r="U447" s="2" t="s">
        <v>229</v>
      </c>
      <c r="V447" s="2" t="s">
        <v>2966</v>
      </c>
      <c r="W447" s="2" t="s">
        <v>546</v>
      </c>
      <c r="X447" s="2" t="s">
        <v>3007</v>
      </c>
      <c r="Y447" s="2" t="s">
        <v>1168</v>
      </c>
      <c r="Z447" s="2" t="s">
        <v>3310</v>
      </c>
      <c r="AC447" s="2">
        <v>33</v>
      </c>
      <c r="AD447" s="2" t="s">
        <v>112</v>
      </c>
      <c r="AE447" s="2" t="s">
        <v>3819</v>
      </c>
      <c r="AJ447" s="2" t="s">
        <v>17</v>
      </c>
      <c r="AK447" s="2" t="s">
        <v>3864</v>
      </c>
      <c r="AL447" s="2" t="s">
        <v>39</v>
      </c>
      <c r="AM447" s="2" t="s">
        <v>3867</v>
      </c>
      <c r="AT447" s="2" t="s">
        <v>229</v>
      </c>
      <c r="AU447" s="2" t="s">
        <v>2966</v>
      </c>
      <c r="AV447" s="2" t="s">
        <v>1169</v>
      </c>
      <c r="AW447" s="2" t="s">
        <v>5298</v>
      </c>
      <c r="BG447" s="2" t="s">
        <v>229</v>
      </c>
      <c r="BH447" s="2" t="s">
        <v>2966</v>
      </c>
      <c r="BI447" s="2" t="s">
        <v>1170</v>
      </c>
      <c r="BJ447" s="2" t="s">
        <v>4410</v>
      </c>
      <c r="BK447" s="2" t="s">
        <v>229</v>
      </c>
      <c r="BL447" s="2" t="s">
        <v>2966</v>
      </c>
      <c r="BM447" s="2" t="s">
        <v>1171</v>
      </c>
      <c r="BN447" s="2" t="s">
        <v>4701</v>
      </c>
      <c r="BO447" s="2" t="s">
        <v>137</v>
      </c>
      <c r="BP447" s="2" t="s">
        <v>2972</v>
      </c>
      <c r="BQ447" s="2" t="s">
        <v>1172</v>
      </c>
      <c r="BR447" s="2" t="s">
        <v>5504</v>
      </c>
      <c r="BS447" s="2" t="s">
        <v>101</v>
      </c>
      <c r="BT447" s="2" t="s">
        <v>3895</v>
      </c>
    </row>
    <row r="448" spans="1:72" ht="13.5" customHeight="1">
      <c r="A448" s="5" t="str">
        <f t="shared" si="23"/>
        <v>1861_각현내_025</v>
      </c>
      <c r="B448" s="2">
        <v>1861</v>
      </c>
      <c r="C448" s="2" t="s">
        <v>5173</v>
      </c>
      <c r="D448" s="2" t="s">
        <v>5174</v>
      </c>
      <c r="E448" s="2">
        <v>447</v>
      </c>
      <c r="F448" s="2">
        <v>3</v>
      </c>
      <c r="G448" s="2" t="s">
        <v>1053</v>
      </c>
      <c r="H448" s="2" t="s">
        <v>2870</v>
      </c>
      <c r="I448" s="2">
        <v>3</v>
      </c>
      <c r="L448" s="2">
        <v>1</v>
      </c>
      <c r="M448" s="2" t="s">
        <v>1167</v>
      </c>
      <c r="N448" s="2" t="s">
        <v>2894</v>
      </c>
      <c r="S448" s="2" t="s">
        <v>51</v>
      </c>
      <c r="T448" s="2" t="s">
        <v>2942</v>
      </c>
      <c r="W448" s="2" t="s">
        <v>127</v>
      </c>
      <c r="X448" s="2" t="s">
        <v>2989</v>
      </c>
      <c r="Y448" s="2" t="s">
        <v>10</v>
      </c>
      <c r="Z448" s="2" t="s">
        <v>2986</v>
      </c>
      <c r="AC448" s="2">
        <v>34</v>
      </c>
      <c r="AD448" s="2" t="s">
        <v>136</v>
      </c>
      <c r="AE448" s="2" t="s">
        <v>3827</v>
      </c>
      <c r="AJ448" s="2" t="s">
        <v>17</v>
      </c>
      <c r="AK448" s="2" t="s">
        <v>3864</v>
      </c>
      <c r="AL448" s="2" t="s">
        <v>130</v>
      </c>
      <c r="AM448" s="2" t="s">
        <v>3873</v>
      </c>
      <c r="AT448" s="2" t="s">
        <v>137</v>
      </c>
      <c r="AU448" s="2" t="s">
        <v>2972</v>
      </c>
      <c r="AV448" s="2" t="s">
        <v>1173</v>
      </c>
      <c r="AW448" s="2" t="s">
        <v>4067</v>
      </c>
      <c r="BG448" s="2" t="s">
        <v>137</v>
      </c>
      <c r="BH448" s="2" t="s">
        <v>2972</v>
      </c>
      <c r="BI448" s="2" t="s">
        <v>1174</v>
      </c>
      <c r="BJ448" s="2" t="s">
        <v>4411</v>
      </c>
      <c r="BK448" s="2" t="s">
        <v>137</v>
      </c>
      <c r="BL448" s="2" t="s">
        <v>2972</v>
      </c>
      <c r="BM448" s="2" t="s">
        <v>1175</v>
      </c>
      <c r="BN448" s="2" t="s">
        <v>4702</v>
      </c>
      <c r="BO448" s="2" t="s">
        <v>137</v>
      </c>
      <c r="BP448" s="2" t="s">
        <v>2972</v>
      </c>
      <c r="BQ448" s="2" t="s">
        <v>1176</v>
      </c>
      <c r="BR448" s="2" t="s">
        <v>5499</v>
      </c>
      <c r="BS448" s="2" t="s">
        <v>632</v>
      </c>
      <c r="BT448" s="2" t="s">
        <v>3892</v>
      </c>
    </row>
    <row r="449" spans="1:72" ht="13.5" customHeight="1">
      <c r="A449" s="5" t="str">
        <f t="shared" si="23"/>
        <v>1861_각현내_025</v>
      </c>
      <c r="B449" s="2">
        <v>1861</v>
      </c>
      <c r="C449" s="2" t="s">
        <v>5173</v>
      </c>
      <c r="D449" s="2" t="s">
        <v>5174</v>
      </c>
      <c r="E449" s="2">
        <v>448</v>
      </c>
      <c r="F449" s="2">
        <v>3</v>
      </c>
      <c r="G449" s="2" t="s">
        <v>1053</v>
      </c>
      <c r="H449" s="2" t="s">
        <v>2870</v>
      </c>
      <c r="I449" s="2">
        <v>3</v>
      </c>
      <c r="L449" s="2">
        <v>1</v>
      </c>
      <c r="M449" s="2" t="s">
        <v>1167</v>
      </c>
      <c r="N449" s="2" t="s">
        <v>2894</v>
      </c>
      <c r="S449" s="2" t="s">
        <v>109</v>
      </c>
      <c r="T449" s="2" t="s">
        <v>2945</v>
      </c>
      <c r="Y449" s="2" t="s">
        <v>1177</v>
      </c>
      <c r="Z449" s="2" t="s">
        <v>3311</v>
      </c>
      <c r="AC449" s="2">
        <v>8</v>
      </c>
      <c r="AD449" s="2" t="s">
        <v>310</v>
      </c>
      <c r="AE449" s="2" t="s">
        <v>3403</v>
      </c>
    </row>
    <row r="450" spans="1:72" ht="13.5" customHeight="1">
      <c r="A450" s="5" t="str">
        <f t="shared" si="23"/>
        <v>1861_각현내_025</v>
      </c>
      <c r="B450" s="2">
        <v>1861</v>
      </c>
      <c r="C450" s="2" t="s">
        <v>5173</v>
      </c>
      <c r="D450" s="2" t="s">
        <v>5174</v>
      </c>
      <c r="E450" s="2">
        <v>449</v>
      </c>
      <c r="F450" s="2">
        <v>3</v>
      </c>
      <c r="G450" s="2" t="s">
        <v>1053</v>
      </c>
      <c r="H450" s="2" t="s">
        <v>2870</v>
      </c>
      <c r="I450" s="2">
        <v>3</v>
      </c>
      <c r="L450" s="2">
        <v>1</v>
      </c>
      <c r="M450" s="2" t="s">
        <v>1167</v>
      </c>
      <c r="N450" s="2" t="s">
        <v>2894</v>
      </c>
      <c r="S450" s="2" t="s">
        <v>207</v>
      </c>
      <c r="T450" s="2" t="s">
        <v>2949</v>
      </c>
      <c r="AC450" s="2">
        <v>11</v>
      </c>
      <c r="AD450" s="2" t="s">
        <v>353</v>
      </c>
      <c r="AE450" s="2" t="s">
        <v>3847</v>
      </c>
    </row>
    <row r="451" spans="1:72" ht="13.5" customHeight="1">
      <c r="A451" s="5" t="str">
        <f t="shared" si="23"/>
        <v>1861_각현내_025</v>
      </c>
      <c r="B451" s="2">
        <v>1861</v>
      </c>
      <c r="C451" s="2" t="s">
        <v>5173</v>
      </c>
      <c r="D451" s="2" t="s">
        <v>5174</v>
      </c>
      <c r="E451" s="2">
        <v>450</v>
      </c>
      <c r="F451" s="2">
        <v>3</v>
      </c>
      <c r="G451" s="2" t="s">
        <v>1053</v>
      </c>
      <c r="H451" s="2" t="s">
        <v>2870</v>
      </c>
      <c r="I451" s="2">
        <v>3</v>
      </c>
      <c r="L451" s="2">
        <v>1</v>
      </c>
      <c r="M451" s="2" t="s">
        <v>1167</v>
      </c>
      <c r="N451" s="2" t="s">
        <v>2894</v>
      </c>
      <c r="T451" s="2" t="s">
        <v>5221</v>
      </c>
      <c r="U451" s="2" t="s">
        <v>63</v>
      </c>
      <c r="V451" s="2" t="s">
        <v>2960</v>
      </c>
      <c r="Y451" s="2" t="s">
        <v>1178</v>
      </c>
      <c r="Z451" s="2" t="s">
        <v>3312</v>
      </c>
      <c r="AC451" s="2">
        <v>23</v>
      </c>
      <c r="AD451" s="2" t="s">
        <v>119</v>
      </c>
      <c r="AE451" s="2" t="s">
        <v>3822</v>
      </c>
    </row>
    <row r="452" spans="1:72" ht="13.5" customHeight="1">
      <c r="A452" s="5" t="str">
        <f t="shared" si="23"/>
        <v>1861_각현내_025</v>
      </c>
      <c r="B452" s="2">
        <v>1861</v>
      </c>
      <c r="C452" s="2" t="s">
        <v>5173</v>
      </c>
      <c r="D452" s="2" t="s">
        <v>5174</v>
      </c>
      <c r="E452" s="2">
        <v>451</v>
      </c>
      <c r="F452" s="2">
        <v>3</v>
      </c>
      <c r="G452" s="2" t="s">
        <v>1053</v>
      </c>
      <c r="H452" s="2" t="s">
        <v>2870</v>
      </c>
      <c r="I452" s="2">
        <v>3</v>
      </c>
      <c r="L452" s="2">
        <v>2</v>
      </c>
      <c r="M452" s="2" t="s">
        <v>5799</v>
      </c>
      <c r="N452" s="2" t="s">
        <v>5800</v>
      </c>
      <c r="Q452" s="2" t="s">
        <v>1179</v>
      </c>
      <c r="R452" s="2" t="s">
        <v>2932</v>
      </c>
      <c r="T452" s="2" t="s">
        <v>5220</v>
      </c>
      <c r="W452" s="2" t="s">
        <v>546</v>
      </c>
      <c r="X452" s="2" t="s">
        <v>5201</v>
      </c>
      <c r="Y452" s="2" t="s">
        <v>1180</v>
      </c>
      <c r="Z452" s="2" t="s">
        <v>3313</v>
      </c>
      <c r="AC452" s="2">
        <v>26</v>
      </c>
      <c r="AD452" s="2" t="s">
        <v>53</v>
      </c>
      <c r="AE452" s="2" t="s">
        <v>3805</v>
      </c>
      <c r="AJ452" s="2" t="s">
        <v>17</v>
      </c>
      <c r="AK452" s="2" t="s">
        <v>3864</v>
      </c>
      <c r="AL452" s="2" t="s">
        <v>39</v>
      </c>
      <c r="AM452" s="2" t="s">
        <v>3867</v>
      </c>
      <c r="AT452" s="2" t="s">
        <v>229</v>
      </c>
      <c r="AU452" s="2" t="s">
        <v>2966</v>
      </c>
      <c r="AV452" s="2" t="s">
        <v>1181</v>
      </c>
      <c r="AW452" s="2" t="s">
        <v>4068</v>
      </c>
      <c r="BG452" s="2" t="s">
        <v>229</v>
      </c>
      <c r="BH452" s="2" t="s">
        <v>2966</v>
      </c>
      <c r="BI452" s="2" t="s">
        <v>1182</v>
      </c>
      <c r="BJ452" s="2" t="s">
        <v>3348</v>
      </c>
      <c r="BK452" s="2" t="s">
        <v>229</v>
      </c>
      <c r="BL452" s="2" t="s">
        <v>2966</v>
      </c>
      <c r="BM452" s="2" t="s">
        <v>1183</v>
      </c>
      <c r="BN452" s="2" t="s">
        <v>4703</v>
      </c>
      <c r="BO452" s="2" t="s">
        <v>229</v>
      </c>
      <c r="BP452" s="2" t="s">
        <v>2966</v>
      </c>
      <c r="BQ452" s="2" t="s">
        <v>1184</v>
      </c>
      <c r="BR452" s="2" t="s">
        <v>5529</v>
      </c>
      <c r="BS452" s="2" t="s">
        <v>172</v>
      </c>
      <c r="BT452" s="2" t="s">
        <v>3877</v>
      </c>
    </row>
    <row r="453" spans="1:72" ht="13.5" customHeight="1">
      <c r="A453" s="5" t="str">
        <f t="shared" si="23"/>
        <v>1861_각현내_025</v>
      </c>
      <c r="B453" s="2">
        <v>1861</v>
      </c>
      <c r="C453" s="2" t="s">
        <v>5173</v>
      </c>
      <c r="D453" s="2" t="s">
        <v>5174</v>
      </c>
      <c r="E453" s="2">
        <v>452</v>
      </c>
      <c r="F453" s="2">
        <v>3</v>
      </c>
      <c r="G453" s="2" t="s">
        <v>1053</v>
      </c>
      <c r="H453" s="2" t="s">
        <v>2870</v>
      </c>
      <c r="I453" s="2">
        <v>3</v>
      </c>
      <c r="L453" s="2">
        <v>2</v>
      </c>
      <c r="M453" s="2" t="s">
        <v>5799</v>
      </c>
      <c r="N453" s="2" t="s">
        <v>5800</v>
      </c>
      <c r="S453" s="2" t="s">
        <v>46</v>
      </c>
      <c r="T453" s="2" t="s">
        <v>2941</v>
      </c>
      <c r="W453" s="2" t="s">
        <v>47</v>
      </c>
      <c r="X453" s="2" t="s">
        <v>5196</v>
      </c>
      <c r="Y453" s="2" t="s">
        <v>10</v>
      </c>
      <c r="Z453" s="2" t="s">
        <v>2986</v>
      </c>
      <c r="AC453" s="2">
        <v>51</v>
      </c>
      <c r="AD453" s="2" t="s">
        <v>74</v>
      </c>
      <c r="AE453" s="2" t="s">
        <v>3810</v>
      </c>
    </row>
    <row r="454" spans="1:72" ht="13.5" customHeight="1">
      <c r="A454" s="5" t="str">
        <f t="shared" si="23"/>
        <v>1861_각현내_025</v>
      </c>
      <c r="B454" s="2">
        <v>1861</v>
      </c>
      <c r="C454" s="2" t="s">
        <v>5173</v>
      </c>
      <c r="D454" s="2" t="s">
        <v>5174</v>
      </c>
      <c r="E454" s="2">
        <v>453</v>
      </c>
      <c r="F454" s="2">
        <v>3</v>
      </c>
      <c r="G454" s="2" t="s">
        <v>1053</v>
      </c>
      <c r="H454" s="2" t="s">
        <v>2870</v>
      </c>
      <c r="I454" s="2">
        <v>3</v>
      </c>
      <c r="L454" s="2">
        <v>2</v>
      </c>
      <c r="M454" s="2" t="s">
        <v>5799</v>
      </c>
      <c r="N454" s="2" t="s">
        <v>5800</v>
      </c>
      <c r="S454" s="2" t="s">
        <v>51</v>
      </c>
      <c r="T454" s="2" t="s">
        <v>2942</v>
      </c>
      <c r="W454" s="2" t="s">
        <v>95</v>
      </c>
      <c r="X454" s="2" t="s">
        <v>5192</v>
      </c>
      <c r="Y454" s="2" t="s">
        <v>10</v>
      </c>
      <c r="Z454" s="2" t="s">
        <v>2986</v>
      </c>
      <c r="AC454" s="2">
        <v>23</v>
      </c>
      <c r="AD454" s="2" t="s">
        <v>192</v>
      </c>
      <c r="AE454" s="2" t="s">
        <v>3831</v>
      </c>
      <c r="AJ454" s="2" t="s">
        <v>17</v>
      </c>
      <c r="AK454" s="2" t="s">
        <v>3864</v>
      </c>
      <c r="AL454" s="2" t="s">
        <v>94</v>
      </c>
      <c r="AM454" s="2" t="s">
        <v>5274</v>
      </c>
      <c r="AT454" s="2" t="s">
        <v>137</v>
      </c>
      <c r="AU454" s="2" t="s">
        <v>2972</v>
      </c>
      <c r="AV454" s="2" t="s">
        <v>1185</v>
      </c>
      <c r="AW454" s="2" t="s">
        <v>4069</v>
      </c>
      <c r="BG454" s="2" t="s">
        <v>137</v>
      </c>
      <c r="BH454" s="2" t="s">
        <v>2972</v>
      </c>
      <c r="BI454" s="2" t="s">
        <v>1186</v>
      </c>
      <c r="BJ454" s="2" t="s">
        <v>4412</v>
      </c>
      <c r="BK454" s="2" t="s">
        <v>137</v>
      </c>
      <c r="BL454" s="2" t="s">
        <v>2972</v>
      </c>
      <c r="BM454" s="2" t="s">
        <v>1187</v>
      </c>
      <c r="BN454" s="2" t="s">
        <v>4263</v>
      </c>
      <c r="BO454" s="2" t="s">
        <v>137</v>
      </c>
      <c r="BP454" s="2" t="s">
        <v>2972</v>
      </c>
      <c r="BQ454" s="2" t="s">
        <v>1188</v>
      </c>
      <c r="BR454" s="2" t="s">
        <v>4970</v>
      </c>
      <c r="BS454" s="2" t="s">
        <v>39</v>
      </c>
      <c r="BT454" s="2" t="s">
        <v>3867</v>
      </c>
    </row>
    <row r="455" spans="1:72" ht="13.5" customHeight="1">
      <c r="A455" s="5" t="str">
        <f t="shared" si="23"/>
        <v>1861_각현내_025</v>
      </c>
      <c r="B455" s="2">
        <v>1861</v>
      </c>
      <c r="C455" s="2" t="s">
        <v>5173</v>
      </c>
      <c r="D455" s="2" t="s">
        <v>5174</v>
      </c>
      <c r="E455" s="2">
        <v>454</v>
      </c>
      <c r="F455" s="2">
        <v>3</v>
      </c>
      <c r="G455" s="2" t="s">
        <v>1053</v>
      </c>
      <c r="H455" s="2" t="s">
        <v>2870</v>
      </c>
      <c r="I455" s="2">
        <v>3</v>
      </c>
      <c r="L455" s="2">
        <v>2</v>
      </c>
      <c r="M455" s="2" t="s">
        <v>5799</v>
      </c>
      <c r="N455" s="2" t="s">
        <v>5800</v>
      </c>
      <c r="S455" s="2" t="s">
        <v>59</v>
      </c>
      <c r="T455" s="2" t="s">
        <v>2943</v>
      </c>
      <c r="Y455" s="2" t="s">
        <v>1189</v>
      </c>
      <c r="Z455" s="2" t="s">
        <v>3314</v>
      </c>
      <c r="AC455" s="2">
        <v>22</v>
      </c>
      <c r="AD455" s="2" t="s">
        <v>344</v>
      </c>
      <c r="AE455" s="2" t="s">
        <v>3845</v>
      </c>
    </row>
    <row r="456" spans="1:72" ht="13.5" customHeight="1">
      <c r="A456" s="5" t="str">
        <f t="shared" si="23"/>
        <v>1861_각현내_025</v>
      </c>
      <c r="B456" s="2">
        <v>1861</v>
      </c>
      <c r="C456" s="2" t="s">
        <v>5173</v>
      </c>
      <c r="D456" s="2" t="s">
        <v>5174</v>
      </c>
      <c r="E456" s="2">
        <v>455</v>
      </c>
      <c r="F456" s="2">
        <v>3</v>
      </c>
      <c r="G456" s="2" t="s">
        <v>1053</v>
      </c>
      <c r="H456" s="2" t="s">
        <v>2870</v>
      </c>
      <c r="I456" s="2">
        <v>3</v>
      </c>
      <c r="L456" s="2">
        <v>2</v>
      </c>
      <c r="M456" s="2" t="s">
        <v>5799</v>
      </c>
      <c r="N456" s="2" t="s">
        <v>5800</v>
      </c>
      <c r="S456" s="2" t="s">
        <v>59</v>
      </c>
      <c r="T456" s="2" t="s">
        <v>2943</v>
      </c>
      <c r="Y456" s="2" t="s">
        <v>1088</v>
      </c>
      <c r="Z456" s="2" t="s">
        <v>3315</v>
      </c>
      <c r="AC456" s="2">
        <v>16</v>
      </c>
      <c r="AD456" s="2" t="s">
        <v>809</v>
      </c>
      <c r="AE456" s="2" t="s">
        <v>3858</v>
      </c>
    </row>
    <row r="457" spans="1:72" ht="13.5" customHeight="1">
      <c r="A457" s="5" t="str">
        <f t="shared" si="23"/>
        <v>1861_각현내_025</v>
      </c>
      <c r="B457" s="2">
        <v>1861</v>
      </c>
      <c r="C457" s="2" t="s">
        <v>5173</v>
      </c>
      <c r="D457" s="2" t="s">
        <v>5174</v>
      </c>
      <c r="E457" s="2">
        <v>456</v>
      </c>
      <c r="F457" s="2">
        <v>3</v>
      </c>
      <c r="G457" s="2" t="s">
        <v>1053</v>
      </c>
      <c r="H457" s="2" t="s">
        <v>2870</v>
      </c>
      <c r="I457" s="2">
        <v>3</v>
      </c>
      <c r="L457" s="2">
        <v>2</v>
      </c>
      <c r="M457" s="2" t="s">
        <v>5799</v>
      </c>
      <c r="N457" s="2" t="s">
        <v>5800</v>
      </c>
      <c r="S457" s="2" t="s">
        <v>109</v>
      </c>
      <c r="T457" s="2" t="s">
        <v>2945</v>
      </c>
      <c r="Y457" s="2" t="s">
        <v>1190</v>
      </c>
      <c r="Z457" s="2" t="s">
        <v>3316</v>
      </c>
      <c r="AC457" s="2">
        <v>3</v>
      </c>
      <c r="AD457" s="2" t="s">
        <v>216</v>
      </c>
      <c r="AE457" s="2" t="s">
        <v>3834</v>
      </c>
    </row>
    <row r="458" spans="1:72" ht="13.5" customHeight="1">
      <c r="A458" s="5" t="str">
        <f t="shared" si="23"/>
        <v>1861_각현내_025</v>
      </c>
      <c r="B458" s="2">
        <v>1861</v>
      </c>
      <c r="C458" s="2" t="s">
        <v>5173</v>
      </c>
      <c r="D458" s="2" t="s">
        <v>5174</v>
      </c>
      <c r="E458" s="2">
        <v>457</v>
      </c>
      <c r="F458" s="2">
        <v>3</v>
      </c>
      <c r="G458" s="2" t="s">
        <v>1053</v>
      </c>
      <c r="H458" s="2" t="s">
        <v>2870</v>
      </c>
      <c r="I458" s="2">
        <v>3</v>
      </c>
      <c r="L458" s="2">
        <v>2</v>
      </c>
      <c r="M458" s="2" t="s">
        <v>5799</v>
      </c>
      <c r="N458" s="2" t="s">
        <v>5800</v>
      </c>
      <c r="S458" s="2" t="s">
        <v>207</v>
      </c>
      <c r="T458" s="2" t="s">
        <v>2949</v>
      </c>
      <c r="AC458" s="2">
        <v>14</v>
      </c>
      <c r="AD458" s="2" t="s">
        <v>178</v>
      </c>
      <c r="AE458" s="2" t="s">
        <v>3830</v>
      </c>
    </row>
    <row r="459" spans="1:72" ht="13.5" customHeight="1">
      <c r="A459" s="5" t="str">
        <f t="shared" si="23"/>
        <v>1861_각현내_025</v>
      </c>
      <c r="B459" s="2">
        <v>1861</v>
      </c>
      <c r="C459" s="2" t="s">
        <v>5173</v>
      </c>
      <c r="D459" s="2" t="s">
        <v>5174</v>
      </c>
      <c r="E459" s="2">
        <v>458</v>
      </c>
      <c r="F459" s="2">
        <v>3</v>
      </c>
      <c r="G459" s="2" t="s">
        <v>1053</v>
      </c>
      <c r="H459" s="2" t="s">
        <v>2870</v>
      </c>
      <c r="I459" s="2">
        <v>3</v>
      </c>
      <c r="L459" s="2">
        <v>2</v>
      </c>
      <c r="M459" s="2" t="s">
        <v>5799</v>
      </c>
      <c r="N459" s="2" t="s">
        <v>5800</v>
      </c>
      <c r="T459" s="2" t="s">
        <v>5221</v>
      </c>
      <c r="U459" s="2" t="s">
        <v>66</v>
      </c>
      <c r="V459" s="2" t="s">
        <v>2961</v>
      </c>
      <c r="Y459" s="2" t="s">
        <v>1191</v>
      </c>
      <c r="Z459" s="2" t="s">
        <v>5234</v>
      </c>
      <c r="AC459" s="2">
        <v>25</v>
      </c>
      <c r="AD459" s="2" t="s">
        <v>53</v>
      </c>
      <c r="AE459" s="2" t="s">
        <v>3805</v>
      </c>
    </row>
    <row r="460" spans="1:72" ht="13.5" customHeight="1">
      <c r="A460" s="5" t="str">
        <f t="shared" si="23"/>
        <v>1861_각현내_025</v>
      </c>
      <c r="B460" s="2">
        <v>1861</v>
      </c>
      <c r="C460" s="2" t="s">
        <v>5173</v>
      </c>
      <c r="D460" s="2" t="s">
        <v>5174</v>
      </c>
      <c r="E460" s="2">
        <v>459</v>
      </c>
      <c r="F460" s="2">
        <v>3</v>
      </c>
      <c r="G460" s="2" t="s">
        <v>1053</v>
      </c>
      <c r="H460" s="2" t="s">
        <v>2870</v>
      </c>
      <c r="I460" s="2">
        <v>3</v>
      </c>
      <c r="L460" s="2">
        <v>2</v>
      </c>
      <c r="M460" s="2" t="s">
        <v>5799</v>
      </c>
      <c r="N460" s="2" t="s">
        <v>5800</v>
      </c>
      <c r="T460" s="2" t="s">
        <v>5221</v>
      </c>
      <c r="U460" s="2" t="s">
        <v>63</v>
      </c>
      <c r="V460" s="2" t="s">
        <v>2960</v>
      </c>
      <c r="Y460" s="2" t="s">
        <v>1192</v>
      </c>
      <c r="Z460" s="2" t="s">
        <v>5240</v>
      </c>
      <c r="AC460" s="2">
        <v>14</v>
      </c>
      <c r="AD460" s="2" t="s">
        <v>192</v>
      </c>
      <c r="AE460" s="2" t="s">
        <v>3831</v>
      </c>
    </row>
    <row r="461" spans="1:72" ht="13.5" customHeight="1">
      <c r="A461" s="5" t="str">
        <f t="shared" si="23"/>
        <v>1861_각현내_025</v>
      </c>
      <c r="B461" s="2">
        <v>1861</v>
      </c>
      <c r="C461" s="2" t="s">
        <v>5173</v>
      </c>
      <c r="D461" s="2" t="s">
        <v>5174</v>
      </c>
      <c r="E461" s="2">
        <v>460</v>
      </c>
      <c r="F461" s="2">
        <v>3</v>
      </c>
      <c r="G461" s="2" t="s">
        <v>1053</v>
      </c>
      <c r="H461" s="2" t="s">
        <v>2870</v>
      </c>
      <c r="I461" s="2">
        <v>3</v>
      </c>
      <c r="L461" s="2">
        <v>3</v>
      </c>
      <c r="M461" s="2" t="s">
        <v>5801</v>
      </c>
      <c r="N461" s="2" t="s">
        <v>5802</v>
      </c>
      <c r="T461" s="2" t="s">
        <v>5220</v>
      </c>
      <c r="U461" s="2" t="s">
        <v>55</v>
      </c>
      <c r="V461" s="2" t="s">
        <v>2962</v>
      </c>
      <c r="W461" s="2" t="s">
        <v>127</v>
      </c>
      <c r="X461" s="2" t="s">
        <v>2989</v>
      </c>
      <c r="Y461" s="2" t="s">
        <v>1193</v>
      </c>
      <c r="Z461" s="2" t="s">
        <v>3317</v>
      </c>
      <c r="AC461" s="2">
        <v>57</v>
      </c>
      <c r="AD461" s="2" t="s">
        <v>298</v>
      </c>
      <c r="AE461" s="2" t="s">
        <v>3841</v>
      </c>
      <c r="AJ461" s="2" t="s">
        <v>17</v>
      </c>
      <c r="AK461" s="2" t="s">
        <v>3864</v>
      </c>
      <c r="AL461" s="2" t="s">
        <v>130</v>
      </c>
      <c r="AM461" s="2" t="s">
        <v>3873</v>
      </c>
      <c r="AT461" s="2" t="s">
        <v>40</v>
      </c>
      <c r="AU461" s="2" t="s">
        <v>3927</v>
      </c>
      <c r="AV461" s="2" t="s">
        <v>1194</v>
      </c>
      <c r="AW461" s="2" t="s">
        <v>4070</v>
      </c>
      <c r="BG461" s="2" t="s">
        <v>40</v>
      </c>
      <c r="BH461" s="2" t="s">
        <v>3927</v>
      </c>
      <c r="BI461" s="2" t="s">
        <v>1195</v>
      </c>
      <c r="BJ461" s="2" t="s">
        <v>4413</v>
      </c>
      <c r="BK461" s="2" t="s">
        <v>40</v>
      </c>
      <c r="BL461" s="2" t="s">
        <v>3927</v>
      </c>
      <c r="BM461" s="2" t="s">
        <v>233</v>
      </c>
      <c r="BN461" s="2" t="s">
        <v>4317</v>
      </c>
      <c r="BO461" s="2" t="s">
        <v>40</v>
      </c>
      <c r="BP461" s="2" t="s">
        <v>3927</v>
      </c>
      <c r="BQ461" s="2" t="s">
        <v>1196</v>
      </c>
      <c r="BR461" s="2" t="s">
        <v>4971</v>
      </c>
      <c r="BS461" s="2" t="s">
        <v>703</v>
      </c>
      <c r="BT461" s="2" t="s">
        <v>3897</v>
      </c>
    </row>
    <row r="462" spans="1:72" ht="13.5" customHeight="1">
      <c r="A462" s="5" t="str">
        <f t="shared" si="23"/>
        <v>1861_각현내_025</v>
      </c>
      <c r="B462" s="2">
        <v>1861</v>
      </c>
      <c r="C462" s="2" t="s">
        <v>5173</v>
      </c>
      <c r="D462" s="2" t="s">
        <v>5174</v>
      </c>
      <c r="E462" s="2">
        <v>461</v>
      </c>
      <c r="F462" s="2">
        <v>3</v>
      </c>
      <c r="G462" s="2" t="s">
        <v>1053</v>
      </c>
      <c r="H462" s="2" t="s">
        <v>2870</v>
      </c>
      <c r="I462" s="2">
        <v>3</v>
      </c>
      <c r="L462" s="2">
        <v>3</v>
      </c>
      <c r="M462" s="2" t="s">
        <v>5801</v>
      </c>
      <c r="N462" s="2" t="s">
        <v>5802</v>
      </c>
      <c r="S462" s="2" t="s">
        <v>51</v>
      </c>
      <c r="T462" s="2" t="s">
        <v>2942</v>
      </c>
      <c r="W462" s="2" t="s">
        <v>242</v>
      </c>
      <c r="X462" s="2" t="s">
        <v>2996</v>
      </c>
      <c r="Y462" s="2" t="s">
        <v>10</v>
      </c>
      <c r="Z462" s="2" t="s">
        <v>2986</v>
      </c>
      <c r="AC462" s="2">
        <v>56</v>
      </c>
      <c r="AD462" s="2" t="s">
        <v>200</v>
      </c>
      <c r="AE462" s="2" t="s">
        <v>3832</v>
      </c>
      <c r="AJ462" s="2" t="s">
        <v>17</v>
      </c>
      <c r="AK462" s="2" t="s">
        <v>3864</v>
      </c>
      <c r="AL462" s="2" t="s">
        <v>245</v>
      </c>
      <c r="AM462" s="2" t="s">
        <v>3881</v>
      </c>
      <c r="AT462" s="2" t="s">
        <v>40</v>
      </c>
      <c r="AU462" s="2" t="s">
        <v>3927</v>
      </c>
      <c r="AV462" s="2" t="s">
        <v>1197</v>
      </c>
      <c r="AW462" s="2" t="s">
        <v>4071</v>
      </c>
      <c r="BG462" s="2" t="s">
        <v>40</v>
      </c>
      <c r="BH462" s="2" t="s">
        <v>3927</v>
      </c>
      <c r="BI462" s="2" t="s">
        <v>1198</v>
      </c>
      <c r="BJ462" s="2" t="s">
        <v>4414</v>
      </c>
      <c r="BK462" s="2" t="s">
        <v>40</v>
      </c>
      <c r="BL462" s="2" t="s">
        <v>3927</v>
      </c>
      <c r="BM462" s="2" t="s">
        <v>1199</v>
      </c>
      <c r="BN462" s="2" t="s">
        <v>5327</v>
      </c>
      <c r="BO462" s="2" t="s">
        <v>40</v>
      </c>
      <c r="BP462" s="2" t="s">
        <v>3927</v>
      </c>
      <c r="BQ462" s="2" t="s">
        <v>1200</v>
      </c>
      <c r="BR462" s="2" t="s">
        <v>4972</v>
      </c>
      <c r="BS462" s="2" t="s">
        <v>1201</v>
      </c>
      <c r="BT462" s="2" t="s">
        <v>5151</v>
      </c>
    </row>
    <row r="463" spans="1:72" ht="13.5" customHeight="1">
      <c r="A463" s="5" t="str">
        <f t="shared" si="23"/>
        <v>1861_각현내_025</v>
      </c>
      <c r="B463" s="2">
        <v>1861</v>
      </c>
      <c r="C463" s="2" t="s">
        <v>5173</v>
      </c>
      <c r="D463" s="2" t="s">
        <v>5174</v>
      </c>
      <c r="E463" s="2">
        <v>462</v>
      </c>
      <c r="F463" s="2">
        <v>3</v>
      </c>
      <c r="G463" s="2" t="s">
        <v>1053</v>
      </c>
      <c r="H463" s="2" t="s">
        <v>2870</v>
      </c>
      <c r="I463" s="2">
        <v>3</v>
      </c>
      <c r="L463" s="2">
        <v>3</v>
      </c>
      <c r="M463" s="2" t="s">
        <v>5801</v>
      </c>
      <c r="N463" s="2" t="s">
        <v>5802</v>
      </c>
      <c r="T463" s="2" t="s">
        <v>5221</v>
      </c>
      <c r="U463" s="2" t="s">
        <v>66</v>
      </c>
      <c r="V463" s="2" t="s">
        <v>2961</v>
      </c>
      <c r="Y463" s="2" t="s">
        <v>1202</v>
      </c>
      <c r="Z463" s="2" t="s">
        <v>3318</v>
      </c>
      <c r="AC463" s="2">
        <v>65</v>
      </c>
      <c r="AD463" s="2" t="s">
        <v>68</v>
      </c>
      <c r="AE463" s="2" t="s">
        <v>3125</v>
      </c>
    </row>
    <row r="464" spans="1:72" ht="13.5" customHeight="1">
      <c r="A464" s="5" t="str">
        <f t="shared" ref="A464:A490" si="24">HYPERLINK("http://kyu.snu.ac.kr/sdhj/index.jsp?type=hj/GK14785_00_IH_0001_026.jpg","1861_각현내_026")</f>
        <v>1861_각현내_026</v>
      </c>
      <c r="B464" s="2">
        <v>1861</v>
      </c>
      <c r="C464" s="2" t="s">
        <v>5173</v>
      </c>
      <c r="D464" s="2" t="s">
        <v>5174</v>
      </c>
      <c r="E464" s="2">
        <v>463</v>
      </c>
      <c r="F464" s="2">
        <v>3</v>
      </c>
      <c r="G464" s="2" t="s">
        <v>1053</v>
      </c>
      <c r="H464" s="2" t="s">
        <v>2870</v>
      </c>
      <c r="I464" s="2">
        <v>3</v>
      </c>
      <c r="L464" s="2">
        <v>4</v>
      </c>
      <c r="M464" s="2" t="s">
        <v>5803</v>
      </c>
      <c r="N464" s="2" t="s">
        <v>5804</v>
      </c>
      <c r="T464" s="2" t="s">
        <v>5220</v>
      </c>
      <c r="U464" s="2" t="s">
        <v>229</v>
      </c>
      <c r="V464" s="2" t="s">
        <v>2966</v>
      </c>
      <c r="W464" s="2" t="s">
        <v>546</v>
      </c>
      <c r="X464" s="2" t="s">
        <v>3007</v>
      </c>
      <c r="Y464" s="2" t="s">
        <v>1203</v>
      </c>
      <c r="Z464" s="2" t="s">
        <v>3319</v>
      </c>
      <c r="AC464" s="2">
        <v>79</v>
      </c>
      <c r="AD464" s="2" t="s">
        <v>125</v>
      </c>
      <c r="AE464" s="2" t="s">
        <v>3825</v>
      </c>
      <c r="AJ464" s="2" t="s">
        <v>17</v>
      </c>
      <c r="AK464" s="2" t="s">
        <v>3864</v>
      </c>
      <c r="AL464" s="2" t="s">
        <v>39</v>
      </c>
      <c r="AM464" s="2" t="s">
        <v>3867</v>
      </c>
      <c r="AT464" s="2" t="s">
        <v>229</v>
      </c>
      <c r="AU464" s="2" t="s">
        <v>2966</v>
      </c>
      <c r="AV464" s="2" t="s">
        <v>1204</v>
      </c>
      <c r="AW464" s="2" t="s">
        <v>4072</v>
      </c>
      <c r="BG464" s="2" t="s">
        <v>229</v>
      </c>
      <c r="BH464" s="2" t="s">
        <v>2966</v>
      </c>
      <c r="BI464" s="2" t="s">
        <v>1205</v>
      </c>
      <c r="BJ464" s="2" t="s">
        <v>4415</v>
      </c>
      <c r="BK464" s="2" t="s">
        <v>229</v>
      </c>
      <c r="BL464" s="2" t="s">
        <v>2966</v>
      </c>
      <c r="BM464" s="2" t="s">
        <v>1206</v>
      </c>
      <c r="BN464" s="2" t="s">
        <v>4704</v>
      </c>
      <c r="BO464" s="2" t="s">
        <v>137</v>
      </c>
      <c r="BP464" s="2" t="s">
        <v>2972</v>
      </c>
      <c r="BQ464" s="2" t="s">
        <v>1207</v>
      </c>
      <c r="BR464" s="2" t="s">
        <v>5429</v>
      </c>
      <c r="BS464" s="2" t="s">
        <v>580</v>
      </c>
      <c r="BT464" s="2" t="s">
        <v>3889</v>
      </c>
    </row>
    <row r="465" spans="1:72" ht="13.5" customHeight="1">
      <c r="A465" s="5" t="str">
        <f t="shared" si="24"/>
        <v>1861_각현내_026</v>
      </c>
      <c r="B465" s="2">
        <v>1861</v>
      </c>
      <c r="C465" s="2" t="s">
        <v>5173</v>
      </c>
      <c r="D465" s="2" t="s">
        <v>5174</v>
      </c>
      <c r="E465" s="2">
        <v>464</v>
      </c>
      <c r="F465" s="2">
        <v>3</v>
      </c>
      <c r="G465" s="2" t="s">
        <v>1053</v>
      </c>
      <c r="H465" s="2" t="s">
        <v>2870</v>
      </c>
      <c r="I465" s="2">
        <v>3</v>
      </c>
      <c r="L465" s="2">
        <v>4</v>
      </c>
      <c r="M465" s="2" t="s">
        <v>5803</v>
      </c>
      <c r="N465" s="2" t="s">
        <v>5804</v>
      </c>
      <c r="S465" s="2" t="s">
        <v>51</v>
      </c>
      <c r="T465" s="2" t="s">
        <v>2942</v>
      </c>
      <c r="W465" s="2" t="s">
        <v>127</v>
      </c>
      <c r="X465" s="2" t="s">
        <v>2989</v>
      </c>
      <c r="Y465" s="2" t="s">
        <v>10</v>
      </c>
      <c r="Z465" s="2" t="s">
        <v>2986</v>
      </c>
      <c r="AC465" s="2">
        <v>67</v>
      </c>
      <c r="AD465" s="2" t="s">
        <v>461</v>
      </c>
      <c r="AE465" s="2" t="s">
        <v>3853</v>
      </c>
      <c r="AJ465" s="2" t="s">
        <v>17</v>
      </c>
      <c r="AK465" s="2" t="s">
        <v>3864</v>
      </c>
      <c r="AL465" s="2" t="s">
        <v>130</v>
      </c>
      <c r="AM465" s="2" t="s">
        <v>3873</v>
      </c>
      <c r="AT465" s="2" t="s">
        <v>229</v>
      </c>
      <c r="AU465" s="2" t="s">
        <v>2966</v>
      </c>
      <c r="AV465" s="2" t="s">
        <v>1208</v>
      </c>
      <c r="AW465" s="2" t="s">
        <v>4073</v>
      </c>
      <c r="BG465" s="2" t="s">
        <v>229</v>
      </c>
      <c r="BH465" s="2" t="s">
        <v>2966</v>
      </c>
      <c r="BI465" s="2" t="s">
        <v>1209</v>
      </c>
      <c r="BJ465" s="2" t="s">
        <v>4416</v>
      </c>
      <c r="BK465" s="2" t="s">
        <v>229</v>
      </c>
      <c r="BL465" s="2" t="s">
        <v>2966</v>
      </c>
      <c r="BM465" s="2" t="s">
        <v>1210</v>
      </c>
      <c r="BN465" s="2" t="s">
        <v>4705</v>
      </c>
      <c r="BO465" s="2" t="s">
        <v>137</v>
      </c>
      <c r="BP465" s="2" t="s">
        <v>2972</v>
      </c>
      <c r="BQ465" s="2" t="s">
        <v>1211</v>
      </c>
      <c r="BR465" s="2" t="s">
        <v>5442</v>
      </c>
      <c r="BS465" s="2" t="s">
        <v>94</v>
      </c>
      <c r="BT465" s="2" t="s">
        <v>5274</v>
      </c>
    </row>
    <row r="466" spans="1:72" ht="13.5" customHeight="1">
      <c r="A466" s="5" t="str">
        <f t="shared" si="24"/>
        <v>1861_각현내_026</v>
      </c>
      <c r="B466" s="2">
        <v>1861</v>
      </c>
      <c r="C466" s="2" t="s">
        <v>5173</v>
      </c>
      <c r="D466" s="2" t="s">
        <v>5174</v>
      </c>
      <c r="E466" s="2">
        <v>465</v>
      </c>
      <c r="F466" s="2">
        <v>3</v>
      </c>
      <c r="G466" s="2" t="s">
        <v>1053</v>
      </c>
      <c r="H466" s="2" t="s">
        <v>2870</v>
      </c>
      <c r="I466" s="2">
        <v>3</v>
      </c>
      <c r="L466" s="2">
        <v>4</v>
      </c>
      <c r="M466" s="2" t="s">
        <v>5803</v>
      </c>
      <c r="N466" s="2" t="s">
        <v>5804</v>
      </c>
      <c r="S466" s="2" t="s">
        <v>59</v>
      </c>
      <c r="T466" s="2" t="s">
        <v>2943</v>
      </c>
      <c r="Y466" s="2" t="s">
        <v>1212</v>
      </c>
      <c r="Z466" s="2" t="s">
        <v>3320</v>
      </c>
      <c r="AC466" s="2">
        <v>76</v>
      </c>
      <c r="AD466" s="2" t="s">
        <v>552</v>
      </c>
      <c r="AE466" s="2" t="s">
        <v>3857</v>
      </c>
    </row>
    <row r="467" spans="1:72" ht="13.5" customHeight="1">
      <c r="A467" s="5" t="str">
        <f t="shared" si="24"/>
        <v>1861_각현내_026</v>
      </c>
      <c r="B467" s="2">
        <v>1861</v>
      </c>
      <c r="C467" s="2" t="s">
        <v>5173</v>
      </c>
      <c r="D467" s="2" t="s">
        <v>5174</v>
      </c>
      <c r="E467" s="2">
        <v>466</v>
      </c>
      <c r="F467" s="2">
        <v>3</v>
      </c>
      <c r="G467" s="2" t="s">
        <v>1053</v>
      </c>
      <c r="H467" s="2" t="s">
        <v>2870</v>
      </c>
      <c r="I467" s="2">
        <v>3</v>
      </c>
      <c r="L467" s="2">
        <v>4</v>
      </c>
      <c r="M467" s="2" t="s">
        <v>5803</v>
      </c>
      <c r="N467" s="2" t="s">
        <v>5804</v>
      </c>
      <c r="S467" s="2" t="s">
        <v>109</v>
      </c>
      <c r="T467" s="2" t="s">
        <v>2945</v>
      </c>
      <c r="Y467" s="2" t="s">
        <v>1213</v>
      </c>
      <c r="Z467" s="2" t="s">
        <v>3321</v>
      </c>
      <c r="AC467" s="2">
        <v>45</v>
      </c>
      <c r="AD467" s="2" t="s">
        <v>81</v>
      </c>
      <c r="AE467" s="2" t="s">
        <v>3813</v>
      </c>
    </row>
    <row r="468" spans="1:72" ht="13.5" customHeight="1">
      <c r="A468" s="5" t="str">
        <f t="shared" si="24"/>
        <v>1861_각현내_026</v>
      </c>
      <c r="B468" s="2">
        <v>1861</v>
      </c>
      <c r="C468" s="2" t="s">
        <v>5173</v>
      </c>
      <c r="D468" s="2" t="s">
        <v>5174</v>
      </c>
      <c r="E468" s="2">
        <v>467</v>
      </c>
      <c r="F468" s="2">
        <v>3</v>
      </c>
      <c r="G468" s="2" t="s">
        <v>1053</v>
      </c>
      <c r="H468" s="2" t="s">
        <v>2870</v>
      </c>
      <c r="I468" s="2">
        <v>3</v>
      </c>
      <c r="L468" s="2">
        <v>4</v>
      </c>
      <c r="M468" s="2" t="s">
        <v>5803</v>
      </c>
      <c r="N468" s="2" t="s">
        <v>5804</v>
      </c>
      <c r="S468" s="2" t="s">
        <v>111</v>
      </c>
      <c r="T468" s="2" t="s">
        <v>2946</v>
      </c>
      <c r="W468" s="2" t="s">
        <v>276</v>
      </c>
      <c r="X468" s="2" t="s">
        <v>2999</v>
      </c>
      <c r="Y468" s="2" t="s">
        <v>10</v>
      </c>
      <c r="Z468" s="2" t="s">
        <v>2986</v>
      </c>
      <c r="AC468" s="2">
        <v>38</v>
      </c>
      <c r="AD468" s="2" t="s">
        <v>278</v>
      </c>
      <c r="AE468" s="2" t="s">
        <v>3839</v>
      </c>
    </row>
    <row r="469" spans="1:72" ht="13.5" customHeight="1">
      <c r="A469" s="5" t="str">
        <f t="shared" si="24"/>
        <v>1861_각현내_026</v>
      </c>
      <c r="B469" s="2">
        <v>1861</v>
      </c>
      <c r="C469" s="2" t="s">
        <v>5173</v>
      </c>
      <c r="D469" s="2" t="s">
        <v>5174</v>
      </c>
      <c r="E469" s="2">
        <v>468</v>
      </c>
      <c r="F469" s="2">
        <v>3</v>
      </c>
      <c r="G469" s="2" t="s">
        <v>1053</v>
      </c>
      <c r="H469" s="2" t="s">
        <v>2870</v>
      </c>
      <c r="I469" s="2">
        <v>3</v>
      </c>
      <c r="L469" s="2">
        <v>4</v>
      </c>
      <c r="M469" s="2" t="s">
        <v>5803</v>
      </c>
      <c r="N469" s="2" t="s">
        <v>5804</v>
      </c>
      <c r="S469" s="2" t="s">
        <v>115</v>
      </c>
      <c r="T469" s="2" t="s">
        <v>2947</v>
      </c>
      <c r="Y469" s="2" t="s">
        <v>5226</v>
      </c>
      <c r="Z469" s="2" t="s">
        <v>5245</v>
      </c>
      <c r="AC469" s="2">
        <v>30</v>
      </c>
      <c r="AD469" s="2" t="s">
        <v>146</v>
      </c>
      <c r="AE469" s="2" t="s">
        <v>3828</v>
      </c>
    </row>
    <row r="470" spans="1:72" ht="13.5" customHeight="1">
      <c r="A470" s="5" t="str">
        <f t="shared" si="24"/>
        <v>1861_각현내_026</v>
      </c>
      <c r="B470" s="2">
        <v>1861</v>
      </c>
      <c r="C470" s="2" t="s">
        <v>5173</v>
      </c>
      <c r="D470" s="2" t="s">
        <v>5174</v>
      </c>
      <c r="E470" s="2">
        <v>469</v>
      </c>
      <c r="F470" s="2">
        <v>3</v>
      </c>
      <c r="G470" s="2" t="s">
        <v>1053</v>
      </c>
      <c r="H470" s="2" t="s">
        <v>2870</v>
      </c>
      <c r="I470" s="2">
        <v>3</v>
      </c>
      <c r="L470" s="2">
        <v>4</v>
      </c>
      <c r="M470" s="2" t="s">
        <v>5803</v>
      </c>
      <c r="N470" s="2" t="s">
        <v>5804</v>
      </c>
      <c r="S470" s="2" t="s">
        <v>207</v>
      </c>
      <c r="T470" s="2" t="s">
        <v>2949</v>
      </c>
      <c r="AC470" s="2">
        <v>20</v>
      </c>
      <c r="AD470" s="2" t="s">
        <v>344</v>
      </c>
      <c r="AE470" s="2" t="s">
        <v>3845</v>
      </c>
    </row>
    <row r="471" spans="1:72" ht="13.5" customHeight="1">
      <c r="A471" s="5" t="str">
        <f t="shared" si="24"/>
        <v>1861_각현내_026</v>
      </c>
      <c r="B471" s="2">
        <v>1861</v>
      </c>
      <c r="C471" s="2" t="s">
        <v>5173</v>
      </c>
      <c r="D471" s="2" t="s">
        <v>5174</v>
      </c>
      <c r="E471" s="2">
        <v>470</v>
      </c>
      <c r="F471" s="2">
        <v>3</v>
      </c>
      <c r="G471" s="2" t="s">
        <v>1053</v>
      </c>
      <c r="H471" s="2" t="s">
        <v>2870</v>
      </c>
      <c r="I471" s="2">
        <v>3</v>
      </c>
      <c r="L471" s="2">
        <v>4</v>
      </c>
      <c r="M471" s="2" t="s">
        <v>5803</v>
      </c>
      <c r="N471" s="2" t="s">
        <v>5804</v>
      </c>
      <c r="S471" s="2" t="s">
        <v>297</v>
      </c>
      <c r="T471" s="2" t="s">
        <v>2950</v>
      </c>
      <c r="Y471" s="2" t="s">
        <v>1214</v>
      </c>
      <c r="Z471" s="2" t="s">
        <v>3322</v>
      </c>
      <c r="AC471" s="2">
        <v>8</v>
      </c>
      <c r="AD471" s="2" t="s">
        <v>902</v>
      </c>
      <c r="AE471" s="2" t="s">
        <v>3859</v>
      </c>
    </row>
    <row r="472" spans="1:72" ht="13.5" customHeight="1">
      <c r="A472" s="5" t="str">
        <f t="shared" si="24"/>
        <v>1861_각현내_026</v>
      </c>
      <c r="B472" s="2">
        <v>1861</v>
      </c>
      <c r="C472" s="2" t="s">
        <v>5173</v>
      </c>
      <c r="D472" s="2" t="s">
        <v>5174</v>
      </c>
      <c r="E472" s="2">
        <v>471</v>
      </c>
      <c r="F472" s="2">
        <v>3</v>
      </c>
      <c r="G472" s="2" t="s">
        <v>1053</v>
      </c>
      <c r="H472" s="2" t="s">
        <v>2870</v>
      </c>
      <c r="I472" s="2">
        <v>3</v>
      </c>
      <c r="L472" s="2">
        <v>4</v>
      </c>
      <c r="M472" s="2" t="s">
        <v>5803</v>
      </c>
      <c r="N472" s="2" t="s">
        <v>5804</v>
      </c>
      <c r="T472" s="2" t="s">
        <v>5221</v>
      </c>
      <c r="U472" s="2" t="s">
        <v>63</v>
      </c>
      <c r="V472" s="2" t="s">
        <v>2960</v>
      </c>
      <c r="Y472" s="2" t="s">
        <v>1215</v>
      </c>
      <c r="Z472" s="2" t="s">
        <v>3323</v>
      </c>
      <c r="AC472" s="2">
        <v>8</v>
      </c>
      <c r="AD472" s="2" t="s">
        <v>902</v>
      </c>
      <c r="AE472" s="2" t="s">
        <v>3859</v>
      </c>
    </row>
    <row r="473" spans="1:72" ht="13.5" customHeight="1">
      <c r="A473" s="5" t="str">
        <f t="shared" si="24"/>
        <v>1861_각현내_026</v>
      </c>
      <c r="B473" s="2">
        <v>1861</v>
      </c>
      <c r="C473" s="2" t="s">
        <v>5173</v>
      </c>
      <c r="D473" s="2" t="s">
        <v>5174</v>
      </c>
      <c r="E473" s="2">
        <v>472</v>
      </c>
      <c r="F473" s="2">
        <v>3</v>
      </c>
      <c r="G473" s="2" t="s">
        <v>1053</v>
      </c>
      <c r="H473" s="2" t="s">
        <v>2870</v>
      </c>
      <c r="I473" s="2">
        <v>3</v>
      </c>
      <c r="L473" s="2">
        <v>5</v>
      </c>
      <c r="M473" s="2" t="s">
        <v>5805</v>
      </c>
      <c r="N473" s="2" t="s">
        <v>5806</v>
      </c>
      <c r="T473" s="2" t="s">
        <v>5220</v>
      </c>
      <c r="U473" s="2" t="s">
        <v>229</v>
      </c>
      <c r="V473" s="2" t="s">
        <v>2966</v>
      </c>
      <c r="W473" s="2" t="s">
        <v>546</v>
      </c>
      <c r="X473" s="2" t="s">
        <v>3007</v>
      </c>
      <c r="Y473" s="2" t="s">
        <v>1216</v>
      </c>
      <c r="Z473" s="2" t="s">
        <v>3324</v>
      </c>
      <c r="AC473" s="2">
        <v>38</v>
      </c>
      <c r="AD473" s="2" t="s">
        <v>278</v>
      </c>
      <c r="AE473" s="2" t="s">
        <v>3839</v>
      </c>
      <c r="AJ473" s="2" t="s">
        <v>17</v>
      </c>
      <c r="AK473" s="2" t="s">
        <v>3864</v>
      </c>
      <c r="AL473" s="2" t="s">
        <v>39</v>
      </c>
      <c r="AM473" s="2" t="s">
        <v>3867</v>
      </c>
      <c r="AT473" s="2" t="s">
        <v>229</v>
      </c>
      <c r="AU473" s="2" t="s">
        <v>2966</v>
      </c>
      <c r="AV473" s="2" t="s">
        <v>1217</v>
      </c>
      <c r="AW473" s="2" t="s">
        <v>4074</v>
      </c>
      <c r="BG473" s="2" t="s">
        <v>229</v>
      </c>
      <c r="BH473" s="2" t="s">
        <v>2966</v>
      </c>
      <c r="BI473" s="2" t="s">
        <v>1218</v>
      </c>
      <c r="BJ473" s="2" t="s">
        <v>4417</v>
      </c>
      <c r="BK473" s="2" t="s">
        <v>229</v>
      </c>
      <c r="BL473" s="2" t="s">
        <v>2966</v>
      </c>
      <c r="BM473" s="2" t="s">
        <v>1219</v>
      </c>
      <c r="BN473" s="2" t="s">
        <v>4706</v>
      </c>
      <c r="BO473" s="2" t="s">
        <v>137</v>
      </c>
      <c r="BP473" s="2" t="s">
        <v>2972</v>
      </c>
      <c r="BQ473" s="2" t="s">
        <v>1220</v>
      </c>
      <c r="BR473" s="2" t="s">
        <v>5488</v>
      </c>
      <c r="BS473" s="2" t="s">
        <v>94</v>
      </c>
      <c r="BT473" s="2" t="s">
        <v>5274</v>
      </c>
    </row>
    <row r="474" spans="1:72" ht="13.5" customHeight="1">
      <c r="A474" s="5" t="str">
        <f t="shared" si="24"/>
        <v>1861_각현내_026</v>
      </c>
      <c r="B474" s="2">
        <v>1861</v>
      </c>
      <c r="C474" s="2" t="s">
        <v>5173</v>
      </c>
      <c r="D474" s="2" t="s">
        <v>5174</v>
      </c>
      <c r="E474" s="2">
        <v>473</v>
      </c>
      <c r="F474" s="2">
        <v>3</v>
      </c>
      <c r="G474" s="2" t="s">
        <v>1053</v>
      </c>
      <c r="H474" s="2" t="s">
        <v>2870</v>
      </c>
      <c r="I474" s="2">
        <v>3</v>
      </c>
      <c r="L474" s="2">
        <v>5</v>
      </c>
      <c r="M474" s="2" t="s">
        <v>5805</v>
      </c>
      <c r="N474" s="2" t="s">
        <v>5806</v>
      </c>
      <c r="S474" s="2" t="s">
        <v>46</v>
      </c>
      <c r="T474" s="2" t="s">
        <v>2941</v>
      </c>
      <c r="W474" s="2" t="s">
        <v>95</v>
      </c>
      <c r="X474" s="2" t="s">
        <v>5192</v>
      </c>
      <c r="Y474" s="2" t="s">
        <v>10</v>
      </c>
      <c r="Z474" s="2" t="s">
        <v>2986</v>
      </c>
      <c r="AC474" s="2">
        <v>59</v>
      </c>
      <c r="AD474" s="2" t="s">
        <v>209</v>
      </c>
      <c r="AE474" s="2" t="s">
        <v>3833</v>
      </c>
    </row>
    <row r="475" spans="1:72" ht="13.5" customHeight="1">
      <c r="A475" s="5" t="str">
        <f t="shared" si="24"/>
        <v>1861_각현내_026</v>
      </c>
      <c r="B475" s="2">
        <v>1861</v>
      </c>
      <c r="C475" s="2" t="s">
        <v>5173</v>
      </c>
      <c r="D475" s="2" t="s">
        <v>5174</v>
      </c>
      <c r="E475" s="2">
        <v>474</v>
      </c>
      <c r="F475" s="2">
        <v>3</v>
      </c>
      <c r="G475" s="2" t="s">
        <v>1053</v>
      </c>
      <c r="H475" s="2" t="s">
        <v>2870</v>
      </c>
      <c r="I475" s="2">
        <v>3</v>
      </c>
      <c r="L475" s="2">
        <v>5</v>
      </c>
      <c r="M475" s="2" t="s">
        <v>5805</v>
      </c>
      <c r="N475" s="2" t="s">
        <v>5806</v>
      </c>
      <c r="S475" s="2" t="s">
        <v>59</v>
      </c>
      <c r="T475" s="2" t="s">
        <v>2943</v>
      </c>
      <c r="Y475" s="2" t="s">
        <v>1221</v>
      </c>
      <c r="Z475" s="2" t="s">
        <v>3325</v>
      </c>
      <c r="AC475" s="2">
        <v>30</v>
      </c>
      <c r="AD475" s="2" t="s">
        <v>110</v>
      </c>
      <c r="AE475" s="2" t="s">
        <v>3818</v>
      </c>
    </row>
    <row r="476" spans="1:72" ht="13.5" customHeight="1">
      <c r="A476" s="5" t="str">
        <f t="shared" si="24"/>
        <v>1861_각현내_026</v>
      </c>
      <c r="B476" s="2">
        <v>1861</v>
      </c>
      <c r="C476" s="2" t="s">
        <v>5173</v>
      </c>
      <c r="D476" s="2" t="s">
        <v>5174</v>
      </c>
      <c r="E476" s="2">
        <v>475</v>
      </c>
      <c r="F476" s="2">
        <v>3</v>
      </c>
      <c r="G476" s="2" t="s">
        <v>1053</v>
      </c>
      <c r="H476" s="2" t="s">
        <v>2870</v>
      </c>
      <c r="I476" s="2">
        <v>3</v>
      </c>
      <c r="L476" s="2">
        <v>5</v>
      </c>
      <c r="M476" s="2" t="s">
        <v>5805</v>
      </c>
      <c r="N476" s="2" t="s">
        <v>5806</v>
      </c>
      <c r="S476" s="2" t="s">
        <v>59</v>
      </c>
      <c r="T476" s="2" t="s">
        <v>2943</v>
      </c>
      <c r="Y476" s="2" t="s">
        <v>694</v>
      </c>
      <c r="Z476" s="2" t="s">
        <v>3326</v>
      </c>
      <c r="AC476" s="2">
        <v>28</v>
      </c>
      <c r="AD476" s="2" t="s">
        <v>79</v>
      </c>
      <c r="AE476" s="2" t="s">
        <v>3812</v>
      </c>
    </row>
    <row r="477" spans="1:72" ht="13.5" customHeight="1">
      <c r="A477" s="5" t="str">
        <f t="shared" si="24"/>
        <v>1861_각현내_026</v>
      </c>
      <c r="B477" s="2">
        <v>1861</v>
      </c>
      <c r="C477" s="2" t="s">
        <v>5173</v>
      </c>
      <c r="D477" s="2" t="s">
        <v>5174</v>
      </c>
      <c r="E477" s="2">
        <v>476</v>
      </c>
      <c r="F477" s="2">
        <v>3</v>
      </c>
      <c r="G477" s="2" t="s">
        <v>1053</v>
      </c>
      <c r="H477" s="2" t="s">
        <v>2870</v>
      </c>
      <c r="I477" s="2">
        <v>3</v>
      </c>
      <c r="L477" s="2">
        <v>5</v>
      </c>
      <c r="M477" s="2" t="s">
        <v>5805</v>
      </c>
      <c r="N477" s="2" t="s">
        <v>5806</v>
      </c>
      <c r="S477" s="2" t="s">
        <v>59</v>
      </c>
      <c r="T477" s="2" t="s">
        <v>2943</v>
      </c>
      <c r="Y477" s="2" t="s">
        <v>1222</v>
      </c>
      <c r="Z477" s="2" t="s">
        <v>3327</v>
      </c>
      <c r="AC477" s="2">
        <v>19</v>
      </c>
      <c r="AD477" s="2" t="s">
        <v>346</v>
      </c>
      <c r="AE477" s="2" t="s">
        <v>3846</v>
      </c>
    </row>
    <row r="478" spans="1:72" ht="13.5" customHeight="1">
      <c r="A478" s="5" t="str">
        <f t="shared" si="24"/>
        <v>1861_각현내_026</v>
      </c>
      <c r="B478" s="2">
        <v>1861</v>
      </c>
      <c r="C478" s="2" t="s">
        <v>5173</v>
      </c>
      <c r="D478" s="2" t="s">
        <v>5174</v>
      </c>
      <c r="E478" s="2">
        <v>477</v>
      </c>
      <c r="F478" s="2">
        <v>3</v>
      </c>
      <c r="G478" s="2" t="s">
        <v>1053</v>
      </c>
      <c r="H478" s="2" t="s">
        <v>2870</v>
      </c>
      <c r="I478" s="2">
        <v>3</v>
      </c>
      <c r="L478" s="2">
        <v>5</v>
      </c>
      <c r="M478" s="2" t="s">
        <v>5805</v>
      </c>
      <c r="N478" s="2" t="s">
        <v>5806</v>
      </c>
      <c r="S478" s="2" t="s">
        <v>1223</v>
      </c>
      <c r="T478" s="2" t="s">
        <v>2952</v>
      </c>
      <c r="AC478" s="2">
        <v>36</v>
      </c>
      <c r="AD478" s="2" t="s">
        <v>449</v>
      </c>
      <c r="AE478" s="2" t="s">
        <v>3851</v>
      </c>
    </row>
    <row r="479" spans="1:72" ht="13.5" customHeight="1">
      <c r="A479" s="5" t="str">
        <f t="shared" si="24"/>
        <v>1861_각현내_026</v>
      </c>
      <c r="B479" s="2">
        <v>1861</v>
      </c>
      <c r="C479" s="2" t="s">
        <v>5173</v>
      </c>
      <c r="D479" s="2" t="s">
        <v>5174</v>
      </c>
      <c r="E479" s="2">
        <v>478</v>
      </c>
      <c r="F479" s="2">
        <v>3</v>
      </c>
      <c r="G479" s="2" t="s">
        <v>1053</v>
      </c>
      <c r="H479" s="2" t="s">
        <v>2870</v>
      </c>
      <c r="I479" s="2">
        <v>3</v>
      </c>
      <c r="L479" s="2">
        <v>5</v>
      </c>
      <c r="M479" s="2" t="s">
        <v>5805</v>
      </c>
      <c r="N479" s="2" t="s">
        <v>5806</v>
      </c>
      <c r="S479" s="2" t="s">
        <v>1223</v>
      </c>
      <c r="T479" s="2" t="s">
        <v>2952</v>
      </c>
      <c r="AC479" s="2">
        <v>17</v>
      </c>
      <c r="AD479" s="2" t="s">
        <v>809</v>
      </c>
      <c r="AE479" s="2" t="s">
        <v>3858</v>
      </c>
    </row>
    <row r="480" spans="1:72" ht="13.5" customHeight="1">
      <c r="A480" s="5" t="str">
        <f t="shared" si="24"/>
        <v>1861_각현내_026</v>
      </c>
      <c r="B480" s="2">
        <v>1861</v>
      </c>
      <c r="C480" s="2" t="s">
        <v>5173</v>
      </c>
      <c r="D480" s="2" t="s">
        <v>5174</v>
      </c>
      <c r="E480" s="2">
        <v>479</v>
      </c>
      <c r="F480" s="2">
        <v>3</v>
      </c>
      <c r="G480" s="2" t="s">
        <v>1053</v>
      </c>
      <c r="H480" s="2" t="s">
        <v>2870</v>
      </c>
      <c r="I480" s="2">
        <v>3</v>
      </c>
      <c r="L480" s="2">
        <v>5</v>
      </c>
      <c r="M480" s="2" t="s">
        <v>5805</v>
      </c>
      <c r="N480" s="2" t="s">
        <v>5806</v>
      </c>
      <c r="S480" s="2" t="s">
        <v>207</v>
      </c>
      <c r="T480" s="2" t="s">
        <v>2949</v>
      </c>
      <c r="AC480" s="2">
        <v>14</v>
      </c>
      <c r="AD480" s="2" t="s">
        <v>103</v>
      </c>
      <c r="AE480" s="2" t="s">
        <v>3816</v>
      </c>
    </row>
    <row r="481" spans="1:72" ht="13.5" customHeight="1">
      <c r="A481" s="5" t="str">
        <f t="shared" si="24"/>
        <v>1861_각현내_026</v>
      </c>
      <c r="B481" s="2">
        <v>1861</v>
      </c>
      <c r="C481" s="2" t="s">
        <v>5173</v>
      </c>
      <c r="D481" s="2" t="s">
        <v>5174</v>
      </c>
      <c r="E481" s="2">
        <v>480</v>
      </c>
      <c r="F481" s="2">
        <v>3</v>
      </c>
      <c r="G481" s="2" t="s">
        <v>1053</v>
      </c>
      <c r="H481" s="2" t="s">
        <v>2870</v>
      </c>
      <c r="I481" s="2">
        <v>3</v>
      </c>
      <c r="L481" s="2">
        <v>5</v>
      </c>
      <c r="M481" s="2" t="s">
        <v>5805</v>
      </c>
      <c r="N481" s="2" t="s">
        <v>5806</v>
      </c>
      <c r="T481" s="2" t="s">
        <v>5221</v>
      </c>
      <c r="U481" s="2" t="s">
        <v>66</v>
      </c>
      <c r="V481" s="2" t="s">
        <v>2961</v>
      </c>
      <c r="Y481" s="2" t="s">
        <v>1224</v>
      </c>
      <c r="Z481" s="2" t="s">
        <v>3328</v>
      </c>
      <c r="AC481" s="2">
        <v>8</v>
      </c>
      <c r="AD481" s="2" t="s">
        <v>310</v>
      </c>
      <c r="AE481" s="2" t="s">
        <v>3403</v>
      </c>
    </row>
    <row r="482" spans="1:72" ht="13.5" customHeight="1">
      <c r="A482" s="5" t="str">
        <f t="shared" si="24"/>
        <v>1861_각현내_026</v>
      </c>
      <c r="B482" s="2">
        <v>1861</v>
      </c>
      <c r="C482" s="2" t="s">
        <v>5173</v>
      </c>
      <c r="D482" s="2" t="s">
        <v>5174</v>
      </c>
      <c r="E482" s="2">
        <v>481</v>
      </c>
      <c r="F482" s="2">
        <v>3</v>
      </c>
      <c r="G482" s="2" t="s">
        <v>1053</v>
      </c>
      <c r="H482" s="2" t="s">
        <v>2870</v>
      </c>
      <c r="I482" s="2">
        <v>3</v>
      </c>
      <c r="L482" s="2">
        <v>5</v>
      </c>
      <c r="M482" s="2" t="s">
        <v>5805</v>
      </c>
      <c r="N482" s="2" t="s">
        <v>5806</v>
      </c>
      <c r="T482" s="2" t="s">
        <v>5221</v>
      </c>
      <c r="U482" s="2" t="s">
        <v>63</v>
      </c>
      <c r="V482" s="2" t="s">
        <v>2960</v>
      </c>
      <c r="Y482" s="2" t="s">
        <v>1225</v>
      </c>
      <c r="Z482" s="2" t="s">
        <v>3329</v>
      </c>
      <c r="AC482" s="2">
        <v>18</v>
      </c>
      <c r="AD482" s="2" t="s">
        <v>125</v>
      </c>
      <c r="AE482" s="2" t="s">
        <v>3825</v>
      </c>
    </row>
    <row r="483" spans="1:72" ht="13.5" customHeight="1">
      <c r="A483" s="5" t="str">
        <f t="shared" si="24"/>
        <v>1861_각현내_026</v>
      </c>
      <c r="B483" s="2">
        <v>1861</v>
      </c>
      <c r="C483" s="2" t="s">
        <v>5173</v>
      </c>
      <c r="D483" s="2" t="s">
        <v>5174</v>
      </c>
      <c r="E483" s="2">
        <v>482</v>
      </c>
      <c r="F483" s="2">
        <v>3</v>
      </c>
      <c r="G483" s="2" t="s">
        <v>1053</v>
      </c>
      <c r="H483" s="2" t="s">
        <v>2870</v>
      </c>
      <c r="I483" s="2">
        <v>4</v>
      </c>
      <c r="J483" s="2" t="s">
        <v>1226</v>
      </c>
      <c r="K483" s="2" t="s">
        <v>2895</v>
      </c>
      <c r="L483" s="2">
        <v>1</v>
      </c>
      <c r="M483" s="2" t="s">
        <v>1226</v>
      </c>
      <c r="N483" s="2" t="s">
        <v>2895</v>
      </c>
      <c r="T483" s="2" t="s">
        <v>5220</v>
      </c>
      <c r="U483" s="2" t="s">
        <v>126</v>
      </c>
      <c r="V483" s="2" t="s">
        <v>2963</v>
      </c>
      <c r="W483" s="2" t="s">
        <v>242</v>
      </c>
      <c r="X483" s="2" t="s">
        <v>2996</v>
      </c>
      <c r="Y483" s="2" t="s">
        <v>1227</v>
      </c>
      <c r="Z483" s="2" t="s">
        <v>3330</v>
      </c>
      <c r="AC483" s="2">
        <v>42</v>
      </c>
      <c r="AD483" s="2" t="s">
        <v>420</v>
      </c>
      <c r="AE483" s="2" t="s">
        <v>3849</v>
      </c>
      <c r="AJ483" s="2" t="s">
        <v>17</v>
      </c>
      <c r="AK483" s="2" t="s">
        <v>3864</v>
      </c>
      <c r="AL483" s="2" t="s">
        <v>245</v>
      </c>
      <c r="AM483" s="2" t="s">
        <v>3881</v>
      </c>
      <c r="AT483" s="2" t="s">
        <v>137</v>
      </c>
      <c r="AU483" s="2" t="s">
        <v>2972</v>
      </c>
      <c r="AV483" s="2" t="s">
        <v>1228</v>
      </c>
      <c r="AW483" s="2" t="s">
        <v>4075</v>
      </c>
      <c r="BG483" s="2" t="s">
        <v>137</v>
      </c>
      <c r="BH483" s="2" t="s">
        <v>2972</v>
      </c>
      <c r="BI483" s="2" t="s">
        <v>1229</v>
      </c>
      <c r="BJ483" s="2" t="s">
        <v>4418</v>
      </c>
      <c r="BK483" s="2" t="s">
        <v>137</v>
      </c>
      <c r="BL483" s="2" t="s">
        <v>2972</v>
      </c>
      <c r="BM483" s="2" t="s">
        <v>1230</v>
      </c>
      <c r="BN483" s="2" t="s">
        <v>4707</v>
      </c>
      <c r="BO483" s="2" t="s">
        <v>137</v>
      </c>
      <c r="BP483" s="2" t="s">
        <v>2972</v>
      </c>
      <c r="BQ483" s="2" t="s">
        <v>1231</v>
      </c>
      <c r="BR483" s="2" t="s">
        <v>4973</v>
      </c>
      <c r="BS483" s="2" t="s">
        <v>152</v>
      </c>
      <c r="BT483" s="2" t="s">
        <v>3880</v>
      </c>
    </row>
    <row r="484" spans="1:72" ht="13.5" customHeight="1">
      <c r="A484" s="5" t="str">
        <f t="shared" si="24"/>
        <v>1861_각현내_026</v>
      </c>
      <c r="B484" s="2">
        <v>1861</v>
      </c>
      <c r="C484" s="2" t="s">
        <v>5173</v>
      </c>
      <c r="D484" s="2" t="s">
        <v>5174</v>
      </c>
      <c r="E484" s="2">
        <v>483</v>
      </c>
      <c r="F484" s="2">
        <v>3</v>
      </c>
      <c r="G484" s="2" t="s">
        <v>1053</v>
      </c>
      <c r="H484" s="2" t="s">
        <v>2870</v>
      </c>
      <c r="I484" s="2">
        <v>4</v>
      </c>
      <c r="L484" s="2">
        <v>1</v>
      </c>
      <c r="M484" s="2" t="s">
        <v>1226</v>
      </c>
      <c r="N484" s="2" t="s">
        <v>2895</v>
      </c>
      <c r="S484" s="2" t="s">
        <v>51</v>
      </c>
      <c r="T484" s="2" t="s">
        <v>2942</v>
      </c>
      <c r="W484" s="2" t="s">
        <v>95</v>
      </c>
      <c r="X484" s="2" t="s">
        <v>5192</v>
      </c>
      <c r="Y484" s="2" t="s">
        <v>10</v>
      </c>
      <c r="Z484" s="2" t="s">
        <v>2986</v>
      </c>
      <c r="AC484" s="2">
        <v>37</v>
      </c>
      <c r="AD484" s="2" t="s">
        <v>146</v>
      </c>
      <c r="AE484" s="2" t="s">
        <v>3828</v>
      </c>
      <c r="AJ484" s="2" t="s">
        <v>17</v>
      </c>
      <c r="AK484" s="2" t="s">
        <v>3864</v>
      </c>
      <c r="AL484" s="2" t="s">
        <v>94</v>
      </c>
      <c r="AM484" s="2" t="s">
        <v>5274</v>
      </c>
      <c r="AT484" s="2" t="s">
        <v>137</v>
      </c>
      <c r="AU484" s="2" t="s">
        <v>2972</v>
      </c>
      <c r="AV484" s="2" t="s">
        <v>1232</v>
      </c>
      <c r="AW484" s="2" t="s">
        <v>4076</v>
      </c>
      <c r="BG484" s="2" t="s">
        <v>137</v>
      </c>
      <c r="BH484" s="2" t="s">
        <v>2972</v>
      </c>
      <c r="BI484" s="2" t="s">
        <v>1233</v>
      </c>
      <c r="BJ484" s="2" t="s">
        <v>4419</v>
      </c>
      <c r="BK484" s="2" t="s">
        <v>137</v>
      </c>
      <c r="BL484" s="2" t="s">
        <v>2972</v>
      </c>
      <c r="BM484" s="2" t="s">
        <v>1234</v>
      </c>
      <c r="BN484" s="2" t="s">
        <v>3531</v>
      </c>
      <c r="BO484" s="2" t="s">
        <v>137</v>
      </c>
      <c r="BP484" s="2" t="s">
        <v>2972</v>
      </c>
      <c r="BQ484" s="2" t="s">
        <v>1235</v>
      </c>
      <c r="BR484" s="2" t="s">
        <v>5559</v>
      </c>
      <c r="BS484" s="2" t="s">
        <v>206</v>
      </c>
      <c r="BT484" s="2" t="s">
        <v>3891</v>
      </c>
    </row>
    <row r="485" spans="1:72" ht="13.5" customHeight="1">
      <c r="A485" s="5" t="str">
        <f t="shared" si="24"/>
        <v>1861_각현내_026</v>
      </c>
      <c r="B485" s="2">
        <v>1861</v>
      </c>
      <c r="C485" s="2" t="s">
        <v>5173</v>
      </c>
      <c r="D485" s="2" t="s">
        <v>5174</v>
      </c>
      <c r="E485" s="2">
        <v>484</v>
      </c>
      <c r="F485" s="2">
        <v>3</v>
      </c>
      <c r="G485" s="2" t="s">
        <v>1053</v>
      </c>
      <c r="H485" s="2" t="s">
        <v>2870</v>
      </c>
      <c r="I485" s="2">
        <v>4</v>
      </c>
      <c r="L485" s="2">
        <v>2</v>
      </c>
      <c r="M485" s="2" t="s">
        <v>5807</v>
      </c>
      <c r="N485" s="2" t="s">
        <v>5808</v>
      </c>
      <c r="T485" s="2" t="s">
        <v>5220</v>
      </c>
      <c r="U485" s="2" t="s">
        <v>229</v>
      </c>
      <c r="V485" s="2" t="s">
        <v>2966</v>
      </c>
      <c r="W485" s="2" t="s">
        <v>95</v>
      </c>
      <c r="X485" s="2" t="s">
        <v>5192</v>
      </c>
      <c r="Y485" s="2" t="s">
        <v>1236</v>
      </c>
      <c r="Z485" s="2" t="s">
        <v>3331</v>
      </c>
      <c r="AC485" s="2">
        <v>54</v>
      </c>
      <c r="AD485" s="2" t="s">
        <v>103</v>
      </c>
      <c r="AE485" s="2" t="s">
        <v>3816</v>
      </c>
      <c r="AJ485" s="2" t="s">
        <v>17</v>
      </c>
      <c r="AK485" s="2" t="s">
        <v>3864</v>
      </c>
      <c r="AL485" s="2" t="s">
        <v>94</v>
      </c>
      <c r="AM485" s="2" t="s">
        <v>5274</v>
      </c>
      <c r="AT485" s="2" t="s">
        <v>229</v>
      </c>
      <c r="AU485" s="2" t="s">
        <v>2966</v>
      </c>
      <c r="AV485" s="2" t="s">
        <v>1237</v>
      </c>
      <c r="AW485" s="2" t="s">
        <v>4077</v>
      </c>
      <c r="BG485" s="2" t="s">
        <v>229</v>
      </c>
      <c r="BH485" s="2" t="s">
        <v>2966</v>
      </c>
      <c r="BI485" s="2" t="s">
        <v>1128</v>
      </c>
      <c r="BJ485" s="2" t="s">
        <v>4406</v>
      </c>
      <c r="BK485" s="2" t="s">
        <v>229</v>
      </c>
      <c r="BL485" s="2" t="s">
        <v>2966</v>
      </c>
      <c r="BM485" s="2" t="s">
        <v>1129</v>
      </c>
      <c r="BN485" s="2" t="s">
        <v>4487</v>
      </c>
      <c r="BO485" s="2" t="s">
        <v>137</v>
      </c>
      <c r="BP485" s="2" t="s">
        <v>2972</v>
      </c>
      <c r="BQ485" s="2" t="s">
        <v>434</v>
      </c>
      <c r="BR485" s="2" t="s">
        <v>5566</v>
      </c>
      <c r="BS485" s="2" t="s">
        <v>415</v>
      </c>
      <c r="BT485" s="2" t="s">
        <v>3898</v>
      </c>
    </row>
    <row r="486" spans="1:72" ht="13.5" customHeight="1">
      <c r="A486" s="5" t="str">
        <f t="shared" si="24"/>
        <v>1861_각현내_026</v>
      </c>
      <c r="B486" s="2">
        <v>1861</v>
      </c>
      <c r="C486" s="2" t="s">
        <v>5173</v>
      </c>
      <c r="D486" s="2" t="s">
        <v>5174</v>
      </c>
      <c r="E486" s="2">
        <v>485</v>
      </c>
      <c r="F486" s="2">
        <v>3</v>
      </c>
      <c r="G486" s="2" t="s">
        <v>1053</v>
      </c>
      <c r="H486" s="2" t="s">
        <v>2870</v>
      </c>
      <c r="I486" s="2">
        <v>4</v>
      </c>
      <c r="L486" s="2">
        <v>2</v>
      </c>
      <c r="M486" s="2" t="s">
        <v>5807</v>
      </c>
      <c r="N486" s="2" t="s">
        <v>5808</v>
      </c>
      <c r="S486" s="2" t="s">
        <v>51</v>
      </c>
      <c r="T486" s="2" t="s">
        <v>2942</v>
      </c>
      <c r="W486" s="2" t="s">
        <v>494</v>
      </c>
      <c r="X486" s="2" t="s">
        <v>3005</v>
      </c>
      <c r="Y486" s="2" t="s">
        <v>10</v>
      </c>
      <c r="Z486" s="2" t="s">
        <v>2986</v>
      </c>
      <c r="AC486" s="2">
        <v>54</v>
      </c>
      <c r="AD486" s="2" t="s">
        <v>103</v>
      </c>
      <c r="AE486" s="2" t="s">
        <v>3816</v>
      </c>
      <c r="AJ486" s="2" t="s">
        <v>17</v>
      </c>
      <c r="AK486" s="2" t="s">
        <v>3864</v>
      </c>
      <c r="AL486" s="2" t="s">
        <v>185</v>
      </c>
      <c r="AM486" s="2" t="s">
        <v>3906</v>
      </c>
      <c r="AT486" s="2" t="s">
        <v>137</v>
      </c>
      <c r="AU486" s="2" t="s">
        <v>2972</v>
      </c>
      <c r="AV486" s="2" t="s">
        <v>1238</v>
      </c>
      <c r="AW486" s="2" t="s">
        <v>3469</v>
      </c>
      <c r="BG486" s="2" t="s">
        <v>137</v>
      </c>
      <c r="BH486" s="2" t="s">
        <v>2972</v>
      </c>
      <c r="BI486" s="2" t="s">
        <v>1239</v>
      </c>
      <c r="BJ486" s="2" t="s">
        <v>4420</v>
      </c>
      <c r="BK486" s="2" t="s">
        <v>137</v>
      </c>
      <c r="BL486" s="2" t="s">
        <v>2972</v>
      </c>
      <c r="BM486" s="2" t="s">
        <v>1240</v>
      </c>
      <c r="BN486" s="2" t="s">
        <v>4708</v>
      </c>
      <c r="BO486" s="2" t="s">
        <v>137</v>
      </c>
      <c r="BP486" s="2" t="s">
        <v>2972</v>
      </c>
      <c r="BQ486" s="2" t="s">
        <v>1241</v>
      </c>
      <c r="BR486" s="2" t="s">
        <v>4974</v>
      </c>
      <c r="BS486" s="2" t="s">
        <v>39</v>
      </c>
      <c r="BT486" s="2" t="s">
        <v>3867</v>
      </c>
    </row>
    <row r="487" spans="1:72" ht="13.5" customHeight="1">
      <c r="A487" s="5" t="str">
        <f t="shared" si="24"/>
        <v>1861_각현내_026</v>
      </c>
      <c r="B487" s="2">
        <v>1861</v>
      </c>
      <c r="C487" s="2" t="s">
        <v>5173</v>
      </c>
      <c r="D487" s="2" t="s">
        <v>5174</v>
      </c>
      <c r="E487" s="2">
        <v>486</v>
      </c>
      <c r="F487" s="2">
        <v>3</v>
      </c>
      <c r="G487" s="2" t="s">
        <v>1053</v>
      </c>
      <c r="H487" s="2" t="s">
        <v>2870</v>
      </c>
      <c r="I487" s="2">
        <v>4</v>
      </c>
      <c r="L487" s="2">
        <v>2</v>
      </c>
      <c r="M487" s="2" t="s">
        <v>5807</v>
      </c>
      <c r="N487" s="2" t="s">
        <v>5808</v>
      </c>
      <c r="S487" s="2" t="s">
        <v>207</v>
      </c>
      <c r="T487" s="2" t="s">
        <v>2949</v>
      </c>
      <c r="AC487" s="2">
        <v>16</v>
      </c>
      <c r="AD487" s="2" t="s">
        <v>353</v>
      </c>
      <c r="AE487" s="2" t="s">
        <v>3847</v>
      </c>
    </row>
    <row r="488" spans="1:72" ht="13.5" customHeight="1">
      <c r="A488" s="5" t="str">
        <f t="shared" si="24"/>
        <v>1861_각현내_026</v>
      </c>
      <c r="B488" s="2">
        <v>1861</v>
      </c>
      <c r="C488" s="2" t="s">
        <v>5173</v>
      </c>
      <c r="D488" s="2" t="s">
        <v>5174</v>
      </c>
      <c r="E488" s="2">
        <v>487</v>
      </c>
      <c r="F488" s="2">
        <v>3</v>
      </c>
      <c r="G488" s="2" t="s">
        <v>1053</v>
      </c>
      <c r="H488" s="2" t="s">
        <v>2870</v>
      </c>
      <c r="I488" s="2">
        <v>4</v>
      </c>
      <c r="L488" s="2">
        <v>2</v>
      </c>
      <c r="M488" s="2" t="s">
        <v>5807</v>
      </c>
      <c r="N488" s="2" t="s">
        <v>5808</v>
      </c>
      <c r="S488" s="2" t="s">
        <v>109</v>
      </c>
      <c r="T488" s="2" t="s">
        <v>2945</v>
      </c>
      <c r="Y488" s="2" t="s">
        <v>1242</v>
      </c>
      <c r="Z488" s="2" t="s">
        <v>3332</v>
      </c>
      <c r="AC488" s="2">
        <v>12</v>
      </c>
      <c r="AD488" s="2" t="s">
        <v>353</v>
      </c>
      <c r="AE488" s="2" t="s">
        <v>3847</v>
      </c>
    </row>
    <row r="489" spans="1:72" ht="13.5" customHeight="1">
      <c r="A489" s="5" t="str">
        <f t="shared" si="24"/>
        <v>1861_각현내_026</v>
      </c>
      <c r="B489" s="2">
        <v>1861</v>
      </c>
      <c r="C489" s="2" t="s">
        <v>5173</v>
      </c>
      <c r="D489" s="2" t="s">
        <v>5174</v>
      </c>
      <c r="E489" s="2">
        <v>488</v>
      </c>
      <c r="F489" s="2">
        <v>3</v>
      </c>
      <c r="G489" s="2" t="s">
        <v>1053</v>
      </c>
      <c r="H489" s="2" t="s">
        <v>2870</v>
      </c>
      <c r="I489" s="2">
        <v>4</v>
      </c>
      <c r="L489" s="2">
        <v>2</v>
      </c>
      <c r="M489" s="2" t="s">
        <v>5807</v>
      </c>
      <c r="N489" s="2" t="s">
        <v>5808</v>
      </c>
      <c r="T489" s="2" t="s">
        <v>5221</v>
      </c>
      <c r="U489" s="2" t="s">
        <v>66</v>
      </c>
      <c r="V489" s="2" t="s">
        <v>2961</v>
      </c>
      <c r="Y489" s="2" t="s">
        <v>1192</v>
      </c>
      <c r="Z489" s="2" t="s">
        <v>5241</v>
      </c>
      <c r="AC489" s="2">
        <v>53</v>
      </c>
      <c r="AD489" s="2" t="s">
        <v>225</v>
      </c>
      <c r="AE489" s="2" t="s">
        <v>3835</v>
      </c>
    </row>
    <row r="490" spans="1:72" ht="13.5" customHeight="1">
      <c r="A490" s="5" t="str">
        <f t="shared" si="24"/>
        <v>1861_각현내_026</v>
      </c>
      <c r="B490" s="2">
        <v>1861</v>
      </c>
      <c r="C490" s="2" t="s">
        <v>5173</v>
      </c>
      <c r="D490" s="2" t="s">
        <v>5174</v>
      </c>
      <c r="E490" s="2">
        <v>489</v>
      </c>
      <c r="F490" s="2">
        <v>3</v>
      </c>
      <c r="G490" s="2" t="s">
        <v>1053</v>
      </c>
      <c r="H490" s="2" t="s">
        <v>2870</v>
      </c>
      <c r="I490" s="2">
        <v>4</v>
      </c>
      <c r="L490" s="2">
        <v>2</v>
      </c>
      <c r="M490" s="2" t="s">
        <v>5807</v>
      </c>
      <c r="N490" s="2" t="s">
        <v>5808</v>
      </c>
      <c r="T490" s="2" t="s">
        <v>5221</v>
      </c>
      <c r="U490" s="2" t="s">
        <v>63</v>
      </c>
      <c r="V490" s="2" t="s">
        <v>2960</v>
      </c>
      <c r="Y490" s="2" t="s">
        <v>1243</v>
      </c>
      <c r="Z490" s="2" t="s">
        <v>5248</v>
      </c>
      <c r="AC490" s="2">
        <v>13</v>
      </c>
      <c r="AD490" s="2" t="s">
        <v>38</v>
      </c>
      <c r="AE490" s="2" t="s">
        <v>3803</v>
      </c>
    </row>
    <row r="491" spans="1:72" ht="13.5" customHeight="1">
      <c r="A491" s="5" t="str">
        <f t="shared" ref="A491:A512" si="25">HYPERLINK("http://kyu.snu.ac.kr/sdhj/index.jsp?type=hj/GK14785_00_IH_0001_027.jpg","1861_각현내_027")</f>
        <v>1861_각현내_027</v>
      </c>
      <c r="B491" s="2">
        <v>1861</v>
      </c>
      <c r="C491" s="2" t="s">
        <v>5173</v>
      </c>
      <c r="D491" s="2" t="s">
        <v>5174</v>
      </c>
      <c r="E491" s="2">
        <v>490</v>
      </c>
      <c r="F491" s="2">
        <v>3</v>
      </c>
      <c r="G491" s="2" t="s">
        <v>1053</v>
      </c>
      <c r="H491" s="2" t="s">
        <v>2870</v>
      </c>
      <c r="I491" s="2">
        <v>4</v>
      </c>
      <c r="L491" s="2">
        <v>3</v>
      </c>
      <c r="M491" s="2" t="s">
        <v>5809</v>
      </c>
      <c r="N491" s="2" t="s">
        <v>5810</v>
      </c>
      <c r="T491" s="2" t="s">
        <v>5220</v>
      </c>
      <c r="U491" s="2" t="s">
        <v>229</v>
      </c>
      <c r="V491" s="2" t="s">
        <v>2966</v>
      </c>
      <c r="W491" s="2" t="s">
        <v>95</v>
      </c>
      <c r="X491" s="2" t="s">
        <v>5192</v>
      </c>
      <c r="Y491" s="2" t="s">
        <v>1244</v>
      </c>
      <c r="Z491" s="2" t="s">
        <v>3333</v>
      </c>
      <c r="AC491" s="2">
        <v>79</v>
      </c>
      <c r="AD491" s="2" t="s">
        <v>125</v>
      </c>
      <c r="AE491" s="2" t="s">
        <v>3825</v>
      </c>
      <c r="AJ491" s="2" t="s">
        <v>17</v>
      </c>
      <c r="AK491" s="2" t="s">
        <v>3864</v>
      </c>
      <c r="AL491" s="2" t="s">
        <v>94</v>
      </c>
      <c r="AM491" s="2" t="s">
        <v>5274</v>
      </c>
      <c r="AT491" s="2" t="s">
        <v>229</v>
      </c>
      <c r="AU491" s="2" t="s">
        <v>2966</v>
      </c>
      <c r="AV491" s="2" t="s">
        <v>577</v>
      </c>
      <c r="AW491" s="2" t="s">
        <v>3163</v>
      </c>
      <c r="BG491" s="2" t="s">
        <v>229</v>
      </c>
      <c r="BH491" s="2" t="s">
        <v>2966</v>
      </c>
      <c r="BI491" s="2" t="s">
        <v>1245</v>
      </c>
      <c r="BJ491" s="2" t="s">
        <v>4421</v>
      </c>
      <c r="BK491" s="2" t="s">
        <v>229</v>
      </c>
      <c r="BL491" s="2" t="s">
        <v>2966</v>
      </c>
      <c r="BM491" s="2" t="s">
        <v>1246</v>
      </c>
      <c r="BN491" s="2" t="s">
        <v>4709</v>
      </c>
      <c r="BO491" s="2" t="s">
        <v>137</v>
      </c>
      <c r="BP491" s="2" t="s">
        <v>2972</v>
      </c>
      <c r="BQ491" s="2" t="s">
        <v>1247</v>
      </c>
      <c r="BR491" s="2" t="s">
        <v>5569</v>
      </c>
      <c r="BS491" s="2" t="s">
        <v>152</v>
      </c>
      <c r="BT491" s="2" t="s">
        <v>3880</v>
      </c>
    </row>
    <row r="492" spans="1:72" ht="13.5" customHeight="1">
      <c r="A492" s="5" t="str">
        <f t="shared" si="25"/>
        <v>1861_각현내_027</v>
      </c>
      <c r="B492" s="2">
        <v>1861</v>
      </c>
      <c r="C492" s="2" t="s">
        <v>5173</v>
      </c>
      <c r="D492" s="2" t="s">
        <v>5174</v>
      </c>
      <c r="E492" s="2">
        <v>491</v>
      </c>
      <c r="F492" s="2">
        <v>3</v>
      </c>
      <c r="G492" s="2" t="s">
        <v>1053</v>
      </c>
      <c r="H492" s="2" t="s">
        <v>2870</v>
      </c>
      <c r="I492" s="2">
        <v>4</v>
      </c>
      <c r="L492" s="2">
        <v>3</v>
      </c>
      <c r="M492" s="2" t="s">
        <v>5809</v>
      </c>
      <c r="N492" s="2" t="s">
        <v>5810</v>
      </c>
      <c r="S492" s="2" t="s">
        <v>51</v>
      </c>
      <c r="T492" s="2" t="s">
        <v>2942</v>
      </c>
      <c r="W492" s="2" t="s">
        <v>546</v>
      </c>
      <c r="X492" s="2" t="s">
        <v>3007</v>
      </c>
      <c r="Y492" s="2" t="s">
        <v>10</v>
      </c>
      <c r="Z492" s="2" t="s">
        <v>2986</v>
      </c>
      <c r="AC492" s="2">
        <v>62</v>
      </c>
      <c r="AD492" s="2" t="s">
        <v>216</v>
      </c>
      <c r="AE492" s="2" t="s">
        <v>3834</v>
      </c>
      <c r="AJ492" s="2" t="s">
        <v>17</v>
      </c>
      <c r="AK492" s="2" t="s">
        <v>3864</v>
      </c>
      <c r="AL492" s="2" t="s">
        <v>39</v>
      </c>
      <c r="AM492" s="2" t="s">
        <v>3867</v>
      </c>
      <c r="AT492" s="2" t="s">
        <v>229</v>
      </c>
      <c r="AU492" s="2" t="s">
        <v>2966</v>
      </c>
      <c r="AV492" s="2" t="s">
        <v>1248</v>
      </c>
      <c r="AW492" s="2" t="s">
        <v>5290</v>
      </c>
      <c r="BG492" s="2" t="s">
        <v>137</v>
      </c>
      <c r="BH492" s="2" t="s">
        <v>2972</v>
      </c>
      <c r="BI492" s="2" t="s">
        <v>1249</v>
      </c>
      <c r="BJ492" s="2" t="s">
        <v>4422</v>
      </c>
      <c r="BK492" s="2" t="s">
        <v>137</v>
      </c>
      <c r="BL492" s="2" t="s">
        <v>2972</v>
      </c>
      <c r="BM492" s="2" t="s">
        <v>1250</v>
      </c>
      <c r="BN492" s="2" t="s">
        <v>4710</v>
      </c>
      <c r="BO492" s="2" t="s">
        <v>137</v>
      </c>
      <c r="BP492" s="2" t="s">
        <v>2972</v>
      </c>
      <c r="BQ492" s="2" t="s">
        <v>1251</v>
      </c>
      <c r="BR492" s="2" t="s">
        <v>4974</v>
      </c>
      <c r="BS492" s="2" t="s">
        <v>39</v>
      </c>
      <c r="BT492" s="2" t="s">
        <v>3867</v>
      </c>
    </row>
    <row r="493" spans="1:72" ht="13.5" customHeight="1">
      <c r="A493" s="5" t="str">
        <f t="shared" si="25"/>
        <v>1861_각현내_027</v>
      </c>
      <c r="B493" s="2">
        <v>1861</v>
      </c>
      <c r="C493" s="2" t="s">
        <v>5173</v>
      </c>
      <c r="D493" s="2" t="s">
        <v>5174</v>
      </c>
      <c r="E493" s="2">
        <v>492</v>
      </c>
      <c r="F493" s="2">
        <v>3</v>
      </c>
      <c r="G493" s="2" t="s">
        <v>1053</v>
      </c>
      <c r="H493" s="2" t="s">
        <v>2870</v>
      </c>
      <c r="I493" s="2">
        <v>4</v>
      </c>
      <c r="L493" s="2">
        <v>3</v>
      </c>
      <c r="M493" s="2" t="s">
        <v>5809</v>
      </c>
      <c r="N493" s="2" t="s">
        <v>5810</v>
      </c>
      <c r="S493" s="2" t="s">
        <v>109</v>
      </c>
      <c r="T493" s="2" t="s">
        <v>2945</v>
      </c>
      <c r="Y493" s="2" t="s">
        <v>1252</v>
      </c>
      <c r="Z493" s="2" t="s">
        <v>3334</v>
      </c>
      <c r="AC493" s="2">
        <v>43</v>
      </c>
      <c r="AD493" s="2" t="s">
        <v>331</v>
      </c>
      <c r="AE493" s="2" t="s">
        <v>3844</v>
      </c>
    </row>
    <row r="494" spans="1:72" ht="13.5" customHeight="1">
      <c r="A494" s="5" t="str">
        <f t="shared" si="25"/>
        <v>1861_각현내_027</v>
      </c>
      <c r="B494" s="2">
        <v>1861</v>
      </c>
      <c r="C494" s="2" t="s">
        <v>5173</v>
      </c>
      <c r="D494" s="2" t="s">
        <v>5174</v>
      </c>
      <c r="E494" s="2">
        <v>493</v>
      </c>
      <c r="F494" s="2">
        <v>3</v>
      </c>
      <c r="G494" s="2" t="s">
        <v>1053</v>
      </c>
      <c r="H494" s="2" t="s">
        <v>2870</v>
      </c>
      <c r="I494" s="2">
        <v>4</v>
      </c>
      <c r="L494" s="2">
        <v>3</v>
      </c>
      <c r="M494" s="2" t="s">
        <v>5809</v>
      </c>
      <c r="N494" s="2" t="s">
        <v>5810</v>
      </c>
      <c r="S494" s="2" t="s">
        <v>207</v>
      </c>
      <c r="T494" s="2" t="s">
        <v>2949</v>
      </c>
      <c r="AC494" s="2">
        <v>16</v>
      </c>
      <c r="AD494" s="2" t="s">
        <v>552</v>
      </c>
      <c r="AE494" s="2" t="s">
        <v>3857</v>
      </c>
    </row>
    <row r="495" spans="1:72" ht="13.5" customHeight="1">
      <c r="A495" s="5" t="str">
        <f t="shared" si="25"/>
        <v>1861_각현내_027</v>
      </c>
      <c r="B495" s="2">
        <v>1861</v>
      </c>
      <c r="C495" s="2" t="s">
        <v>5173</v>
      </c>
      <c r="D495" s="2" t="s">
        <v>5174</v>
      </c>
      <c r="E495" s="2">
        <v>494</v>
      </c>
      <c r="F495" s="2">
        <v>3</v>
      </c>
      <c r="G495" s="2" t="s">
        <v>1053</v>
      </c>
      <c r="H495" s="2" t="s">
        <v>2870</v>
      </c>
      <c r="I495" s="2">
        <v>4</v>
      </c>
      <c r="L495" s="2">
        <v>3</v>
      </c>
      <c r="M495" s="2" t="s">
        <v>5809</v>
      </c>
      <c r="N495" s="2" t="s">
        <v>5810</v>
      </c>
      <c r="S495" s="2" t="s">
        <v>207</v>
      </c>
      <c r="T495" s="2" t="s">
        <v>2949</v>
      </c>
      <c r="AC495" s="2">
        <v>14</v>
      </c>
      <c r="AD495" s="2" t="s">
        <v>103</v>
      </c>
      <c r="AE495" s="2" t="s">
        <v>3816</v>
      </c>
    </row>
    <row r="496" spans="1:72" ht="13.5" customHeight="1">
      <c r="A496" s="5" t="str">
        <f t="shared" si="25"/>
        <v>1861_각현내_027</v>
      </c>
      <c r="B496" s="2">
        <v>1861</v>
      </c>
      <c r="C496" s="2" t="s">
        <v>5173</v>
      </c>
      <c r="D496" s="2" t="s">
        <v>5174</v>
      </c>
      <c r="E496" s="2">
        <v>495</v>
      </c>
      <c r="F496" s="2">
        <v>3</v>
      </c>
      <c r="G496" s="2" t="s">
        <v>1053</v>
      </c>
      <c r="H496" s="2" t="s">
        <v>2870</v>
      </c>
      <c r="I496" s="2">
        <v>4</v>
      </c>
      <c r="L496" s="2">
        <v>3</v>
      </c>
      <c r="M496" s="2" t="s">
        <v>5809</v>
      </c>
      <c r="N496" s="2" t="s">
        <v>5810</v>
      </c>
      <c r="S496" s="2" t="s">
        <v>297</v>
      </c>
      <c r="T496" s="2" t="s">
        <v>2950</v>
      </c>
      <c r="AC496" s="2">
        <v>13</v>
      </c>
      <c r="AD496" s="2" t="s">
        <v>72</v>
      </c>
      <c r="AE496" s="2" t="s">
        <v>3809</v>
      </c>
    </row>
    <row r="497" spans="1:72" ht="13.5" customHeight="1">
      <c r="A497" s="5" t="str">
        <f t="shared" si="25"/>
        <v>1861_각현내_027</v>
      </c>
      <c r="B497" s="2">
        <v>1861</v>
      </c>
      <c r="C497" s="2" t="s">
        <v>5173</v>
      </c>
      <c r="D497" s="2" t="s">
        <v>5174</v>
      </c>
      <c r="E497" s="2">
        <v>496</v>
      </c>
      <c r="F497" s="2">
        <v>3</v>
      </c>
      <c r="G497" s="2" t="s">
        <v>1053</v>
      </c>
      <c r="H497" s="2" t="s">
        <v>2870</v>
      </c>
      <c r="I497" s="2">
        <v>4</v>
      </c>
      <c r="L497" s="2">
        <v>4</v>
      </c>
      <c r="M497" s="2" t="s">
        <v>5811</v>
      </c>
      <c r="N497" s="2" t="s">
        <v>5812</v>
      </c>
      <c r="T497" s="2" t="s">
        <v>5220</v>
      </c>
      <c r="U497" s="2" t="s">
        <v>229</v>
      </c>
      <c r="V497" s="2" t="s">
        <v>2966</v>
      </c>
      <c r="W497" s="2" t="s">
        <v>546</v>
      </c>
      <c r="X497" s="2" t="s">
        <v>3007</v>
      </c>
      <c r="Y497" s="2" t="s">
        <v>1093</v>
      </c>
      <c r="Z497" s="2" t="s">
        <v>3276</v>
      </c>
      <c r="AC497" s="2">
        <v>38</v>
      </c>
      <c r="AD497" s="2" t="s">
        <v>278</v>
      </c>
      <c r="AE497" s="2" t="s">
        <v>3839</v>
      </c>
      <c r="AJ497" s="2" t="s">
        <v>17</v>
      </c>
      <c r="AK497" s="2" t="s">
        <v>3864</v>
      </c>
      <c r="AL497" s="2" t="s">
        <v>39</v>
      </c>
      <c r="AM497" s="2" t="s">
        <v>3867</v>
      </c>
      <c r="AT497" s="2" t="s">
        <v>229</v>
      </c>
      <c r="AU497" s="2" t="s">
        <v>2966</v>
      </c>
      <c r="AV497" s="2" t="s">
        <v>1253</v>
      </c>
      <c r="AW497" s="2" t="s">
        <v>4078</v>
      </c>
      <c r="BG497" s="2" t="s">
        <v>229</v>
      </c>
      <c r="BH497" s="2" t="s">
        <v>2966</v>
      </c>
      <c r="BI497" s="2" t="s">
        <v>1254</v>
      </c>
      <c r="BJ497" s="2" t="s">
        <v>4423</v>
      </c>
      <c r="BK497" s="2" t="s">
        <v>229</v>
      </c>
      <c r="BL497" s="2" t="s">
        <v>2966</v>
      </c>
      <c r="BM497" s="2" t="s">
        <v>1255</v>
      </c>
      <c r="BN497" s="2" t="s">
        <v>4711</v>
      </c>
      <c r="BO497" s="2" t="s">
        <v>137</v>
      </c>
      <c r="BP497" s="2" t="s">
        <v>2972</v>
      </c>
      <c r="BQ497" s="2" t="s">
        <v>1256</v>
      </c>
      <c r="BR497" s="2" t="s">
        <v>4975</v>
      </c>
      <c r="BS497" s="2" t="s">
        <v>698</v>
      </c>
      <c r="BT497" s="2" t="s">
        <v>3905</v>
      </c>
    </row>
    <row r="498" spans="1:72" ht="13.5" customHeight="1">
      <c r="A498" s="5" t="str">
        <f t="shared" si="25"/>
        <v>1861_각현내_027</v>
      </c>
      <c r="B498" s="2">
        <v>1861</v>
      </c>
      <c r="C498" s="2" t="s">
        <v>5173</v>
      </c>
      <c r="D498" s="2" t="s">
        <v>5174</v>
      </c>
      <c r="E498" s="2">
        <v>497</v>
      </c>
      <c r="F498" s="2">
        <v>3</v>
      </c>
      <c r="G498" s="2" t="s">
        <v>1053</v>
      </c>
      <c r="H498" s="2" t="s">
        <v>2870</v>
      </c>
      <c r="I498" s="2">
        <v>4</v>
      </c>
      <c r="L498" s="2">
        <v>4</v>
      </c>
      <c r="M498" s="2" t="s">
        <v>5811</v>
      </c>
      <c r="N498" s="2" t="s">
        <v>5812</v>
      </c>
      <c r="S498" s="2" t="s">
        <v>1257</v>
      </c>
      <c r="T498" s="2" t="s">
        <v>2953</v>
      </c>
      <c r="W498" s="2" t="s">
        <v>1159</v>
      </c>
      <c r="X498" s="2" t="s">
        <v>3019</v>
      </c>
      <c r="Y498" s="2" t="s">
        <v>10</v>
      </c>
      <c r="Z498" s="2" t="s">
        <v>2986</v>
      </c>
      <c r="AC498" s="2">
        <v>79</v>
      </c>
      <c r="AD498" s="2" t="s">
        <v>125</v>
      </c>
      <c r="AE498" s="2" t="s">
        <v>3825</v>
      </c>
    </row>
    <row r="499" spans="1:72" ht="13.5" customHeight="1">
      <c r="A499" s="5" t="str">
        <f t="shared" si="25"/>
        <v>1861_각현내_027</v>
      </c>
      <c r="B499" s="2">
        <v>1861</v>
      </c>
      <c r="C499" s="2" t="s">
        <v>5173</v>
      </c>
      <c r="D499" s="2" t="s">
        <v>5174</v>
      </c>
      <c r="E499" s="2">
        <v>498</v>
      </c>
      <c r="F499" s="2">
        <v>3</v>
      </c>
      <c r="G499" s="2" t="s">
        <v>1053</v>
      </c>
      <c r="H499" s="2" t="s">
        <v>2870</v>
      </c>
      <c r="I499" s="2">
        <v>4</v>
      </c>
      <c r="L499" s="2">
        <v>4</v>
      </c>
      <c r="M499" s="2" t="s">
        <v>5811</v>
      </c>
      <c r="N499" s="2" t="s">
        <v>5812</v>
      </c>
      <c r="S499" s="2" t="s">
        <v>51</v>
      </c>
      <c r="T499" s="2" t="s">
        <v>2942</v>
      </c>
      <c r="W499" s="2" t="s">
        <v>135</v>
      </c>
      <c r="X499" s="2" t="s">
        <v>2990</v>
      </c>
      <c r="Y499" s="2" t="s">
        <v>10</v>
      </c>
      <c r="Z499" s="2" t="s">
        <v>2986</v>
      </c>
      <c r="AC499" s="2">
        <v>38</v>
      </c>
      <c r="AD499" s="2" t="s">
        <v>278</v>
      </c>
      <c r="AE499" s="2" t="s">
        <v>3839</v>
      </c>
      <c r="AJ499" s="2" t="s">
        <v>17</v>
      </c>
      <c r="AK499" s="2" t="s">
        <v>3864</v>
      </c>
      <c r="AL499" s="2" t="s">
        <v>39</v>
      </c>
      <c r="AM499" s="2" t="s">
        <v>3867</v>
      </c>
      <c r="AT499" s="2" t="s">
        <v>137</v>
      </c>
      <c r="AU499" s="2" t="s">
        <v>2972</v>
      </c>
      <c r="AV499" s="2" t="s">
        <v>1258</v>
      </c>
      <c r="AW499" s="2" t="s">
        <v>4079</v>
      </c>
      <c r="BG499" s="2" t="s">
        <v>137</v>
      </c>
      <c r="BH499" s="2" t="s">
        <v>2972</v>
      </c>
      <c r="BI499" s="2" t="s">
        <v>1259</v>
      </c>
      <c r="BJ499" s="2" t="s">
        <v>4424</v>
      </c>
      <c r="BK499" s="2" t="s">
        <v>137</v>
      </c>
      <c r="BL499" s="2" t="s">
        <v>2972</v>
      </c>
      <c r="BM499" s="2" t="s">
        <v>1260</v>
      </c>
      <c r="BN499" s="2" t="s">
        <v>4712</v>
      </c>
      <c r="BO499" s="2" t="s">
        <v>929</v>
      </c>
      <c r="BP499" s="2" t="s">
        <v>3934</v>
      </c>
      <c r="BQ499" s="2" t="s">
        <v>1261</v>
      </c>
      <c r="BR499" s="2" t="s">
        <v>5583</v>
      </c>
      <c r="BS499" s="2" t="s">
        <v>39</v>
      </c>
      <c r="BT499" s="2" t="s">
        <v>3867</v>
      </c>
    </row>
    <row r="500" spans="1:72" ht="13.5" customHeight="1">
      <c r="A500" s="5" t="str">
        <f t="shared" si="25"/>
        <v>1861_각현내_027</v>
      </c>
      <c r="B500" s="2">
        <v>1861</v>
      </c>
      <c r="C500" s="2" t="s">
        <v>5173</v>
      </c>
      <c r="D500" s="2" t="s">
        <v>5174</v>
      </c>
      <c r="E500" s="2">
        <v>499</v>
      </c>
      <c r="F500" s="2">
        <v>3</v>
      </c>
      <c r="G500" s="2" t="s">
        <v>1053</v>
      </c>
      <c r="H500" s="2" t="s">
        <v>2870</v>
      </c>
      <c r="I500" s="2">
        <v>4</v>
      </c>
      <c r="L500" s="2">
        <v>4</v>
      </c>
      <c r="M500" s="2" t="s">
        <v>5811</v>
      </c>
      <c r="N500" s="2" t="s">
        <v>5812</v>
      </c>
      <c r="S500" s="2" t="s">
        <v>59</v>
      </c>
      <c r="T500" s="2" t="s">
        <v>2943</v>
      </c>
      <c r="Y500" s="2" t="s">
        <v>1262</v>
      </c>
      <c r="Z500" s="2" t="s">
        <v>3335</v>
      </c>
      <c r="AC500" s="2">
        <v>20</v>
      </c>
      <c r="AD500" s="2" t="s">
        <v>114</v>
      </c>
      <c r="AE500" s="2" t="s">
        <v>3820</v>
      </c>
    </row>
    <row r="501" spans="1:72" ht="13.5" customHeight="1">
      <c r="A501" s="5" t="str">
        <f t="shared" si="25"/>
        <v>1861_각현내_027</v>
      </c>
      <c r="B501" s="2">
        <v>1861</v>
      </c>
      <c r="C501" s="2" t="s">
        <v>5173</v>
      </c>
      <c r="D501" s="2" t="s">
        <v>5174</v>
      </c>
      <c r="E501" s="2">
        <v>500</v>
      </c>
      <c r="F501" s="2">
        <v>3</v>
      </c>
      <c r="G501" s="2" t="s">
        <v>1053</v>
      </c>
      <c r="H501" s="2" t="s">
        <v>2870</v>
      </c>
      <c r="I501" s="2">
        <v>4</v>
      </c>
      <c r="L501" s="2">
        <v>4</v>
      </c>
      <c r="M501" s="2" t="s">
        <v>5811</v>
      </c>
      <c r="N501" s="2" t="s">
        <v>5812</v>
      </c>
      <c r="S501" s="2" t="s">
        <v>59</v>
      </c>
      <c r="T501" s="2" t="s">
        <v>2943</v>
      </c>
      <c r="Y501" s="2" t="s">
        <v>1263</v>
      </c>
      <c r="Z501" s="2" t="s">
        <v>3336</v>
      </c>
      <c r="AC501" s="2">
        <v>15</v>
      </c>
      <c r="AD501" s="2" t="s">
        <v>178</v>
      </c>
      <c r="AE501" s="2" t="s">
        <v>3830</v>
      </c>
    </row>
    <row r="502" spans="1:72" ht="13.5" customHeight="1">
      <c r="A502" s="5" t="str">
        <f t="shared" si="25"/>
        <v>1861_각현내_027</v>
      </c>
      <c r="B502" s="2">
        <v>1861</v>
      </c>
      <c r="C502" s="2" t="s">
        <v>5173</v>
      </c>
      <c r="D502" s="2" t="s">
        <v>5174</v>
      </c>
      <c r="E502" s="2">
        <v>501</v>
      </c>
      <c r="F502" s="2">
        <v>3</v>
      </c>
      <c r="G502" s="2" t="s">
        <v>1053</v>
      </c>
      <c r="H502" s="2" t="s">
        <v>2870</v>
      </c>
      <c r="I502" s="2">
        <v>4</v>
      </c>
      <c r="L502" s="2">
        <v>4</v>
      </c>
      <c r="M502" s="2" t="s">
        <v>5811</v>
      </c>
      <c r="N502" s="2" t="s">
        <v>5812</v>
      </c>
      <c r="S502" s="2" t="s">
        <v>207</v>
      </c>
      <c r="T502" s="2" t="s">
        <v>2949</v>
      </c>
      <c r="AC502" s="2">
        <v>29</v>
      </c>
      <c r="AD502" s="2" t="s">
        <v>450</v>
      </c>
      <c r="AE502" s="2" t="s">
        <v>3852</v>
      </c>
    </row>
    <row r="503" spans="1:72" ht="13.5" customHeight="1">
      <c r="A503" s="5" t="str">
        <f t="shared" si="25"/>
        <v>1861_각현내_027</v>
      </c>
      <c r="B503" s="2">
        <v>1861</v>
      </c>
      <c r="C503" s="2" t="s">
        <v>5173</v>
      </c>
      <c r="D503" s="2" t="s">
        <v>5174</v>
      </c>
      <c r="E503" s="2">
        <v>502</v>
      </c>
      <c r="F503" s="2">
        <v>3</v>
      </c>
      <c r="G503" s="2" t="s">
        <v>1053</v>
      </c>
      <c r="H503" s="2" t="s">
        <v>2870</v>
      </c>
      <c r="I503" s="2">
        <v>4</v>
      </c>
      <c r="L503" s="2">
        <v>4</v>
      </c>
      <c r="M503" s="2" t="s">
        <v>5811</v>
      </c>
      <c r="N503" s="2" t="s">
        <v>5812</v>
      </c>
      <c r="S503" s="2" t="s">
        <v>207</v>
      </c>
      <c r="T503" s="2" t="s">
        <v>2949</v>
      </c>
      <c r="AC503" s="2">
        <v>27</v>
      </c>
      <c r="AD503" s="2" t="s">
        <v>117</v>
      </c>
      <c r="AE503" s="2" t="s">
        <v>3821</v>
      </c>
    </row>
    <row r="504" spans="1:72" ht="13.5" customHeight="1">
      <c r="A504" s="5" t="str">
        <f t="shared" si="25"/>
        <v>1861_각현내_027</v>
      </c>
      <c r="B504" s="2">
        <v>1861</v>
      </c>
      <c r="C504" s="2" t="s">
        <v>5173</v>
      </c>
      <c r="D504" s="2" t="s">
        <v>5174</v>
      </c>
      <c r="E504" s="2">
        <v>503</v>
      </c>
      <c r="F504" s="2">
        <v>3</v>
      </c>
      <c r="G504" s="2" t="s">
        <v>1053</v>
      </c>
      <c r="H504" s="2" t="s">
        <v>2870</v>
      </c>
      <c r="I504" s="2">
        <v>4</v>
      </c>
      <c r="L504" s="2">
        <v>5</v>
      </c>
      <c r="M504" s="2" t="s">
        <v>5813</v>
      </c>
      <c r="N504" s="2" t="s">
        <v>5814</v>
      </c>
      <c r="T504" s="2" t="s">
        <v>5220</v>
      </c>
      <c r="U504" s="2" t="s">
        <v>229</v>
      </c>
      <c r="V504" s="2" t="s">
        <v>2966</v>
      </c>
      <c r="W504" s="2" t="s">
        <v>135</v>
      </c>
      <c r="X504" s="2" t="s">
        <v>2990</v>
      </c>
      <c r="Y504" s="2" t="s">
        <v>1264</v>
      </c>
      <c r="Z504" s="2" t="s">
        <v>3337</v>
      </c>
      <c r="AC504" s="2">
        <v>73</v>
      </c>
      <c r="AD504" s="2" t="s">
        <v>72</v>
      </c>
      <c r="AE504" s="2" t="s">
        <v>3809</v>
      </c>
      <c r="AJ504" s="2" t="s">
        <v>17</v>
      </c>
      <c r="AK504" s="2" t="s">
        <v>3864</v>
      </c>
      <c r="AL504" s="2" t="s">
        <v>39</v>
      </c>
      <c r="AM504" s="2" t="s">
        <v>3867</v>
      </c>
      <c r="AT504" s="2" t="s">
        <v>229</v>
      </c>
      <c r="AU504" s="2" t="s">
        <v>2966</v>
      </c>
      <c r="AV504" s="2" t="s">
        <v>1265</v>
      </c>
      <c r="AW504" s="2" t="s">
        <v>4080</v>
      </c>
      <c r="BG504" s="2" t="s">
        <v>229</v>
      </c>
      <c r="BH504" s="2" t="s">
        <v>2966</v>
      </c>
      <c r="BI504" s="2" t="s">
        <v>1266</v>
      </c>
      <c r="BJ504" s="2" t="s">
        <v>4425</v>
      </c>
      <c r="BK504" s="2" t="s">
        <v>229</v>
      </c>
      <c r="BL504" s="2" t="s">
        <v>2966</v>
      </c>
      <c r="BM504" s="2" t="s">
        <v>533</v>
      </c>
      <c r="BN504" s="2" t="s">
        <v>3401</v>
      </c>
      <c r="BO504" s="2" t="s">
        <v>137</v>
      </c>
      <c r="BP504" s="2" t="s">
        <v>2972</v>
      </c>
      <c r="BQ504" s="2" t="s">
        <v>1267</v>
      </c>
      <c r="BR504" s="2" t="s">
        <v>5470</v>
      </c>
      <c r="BS504" s="2" t="s">
        <v>94</v>
      </c>
      <c r="BT504" s="2" t="s">
        <v>5274</v>
      </c>
    </row>
    <row r="505" spans="1:72" ht="13.5" customHeight="1">
      <c r="A505" s="5" t="str">
        <f t="shared" si="25"/>
        <v>1861_각현내_027</v>
      </c>
      <c r="B505" s="2">
        <v>1861</v>
      </c>
      <c r="C505" s="2" t="s">
        <v>5173</v>
      </c>
      <c r="D505" s="2" t="s">
        <v>5174</v>
      </c>
      <c r="E505" s="2">
        <v>504</v>
      </c>
      <c r="F505" s="2">
        <v>3</v>
      </c>
      <c r="G505" s="2" t="s">
        <v>1053</v>
      </c>
      <c r="H505" s="2" t="s">
        <v>2870</v>
      </c>
      <c r="I505" s="2">
        <v>4</v>
      </c>
      <c r="L505" s="2">
        <v>5</v>
      </c>
      <c r="M505" s="2" t="s">
        <v>5813</v>
      </c>
      <c r="N505" s="2" t="s">
        <v>5814</v>
      </c>
      <c r="S505" s="2" t="s">
        <v>51</v>
      </c>
      <c r="T505" s="2" t="s">
        <v>2942</v>
      </c>
      <c r="W505" s="2" t="s">
        <v>47</v>
      </c>
      <c r="X505" s="2" t="s">
        <v>5196</v>
      </c>
      <c r="Y505" s="2" t="s">
        <v>10</v>
      </c>
      <c r="Z505" s="2" t="s">
        <v>2986</v>
      </c>
      <c r="AC505" s="2">
        <v>72</v>
      </c>
      <c r="AD505" s="2" t="s">
        <v>353</v>
      </c>
      <c r="AE505" s="2" t="s">
        <v>3847</v>
      </c>
      <c r="AJ505" s="2" t="s">
        <v>17</v>
      </c>
      <c r="AK505" s="2" t="s">
        <v>3864</v>
      </c>
      <c r="AL505" s="2" t="s">
        <v>415</v>
      </c>
      <c r="AM505" s="2" t="s">
        <v>3898</v>
      </c>
      <c r="AT505" s="2" t="s">
        <v>137</v>
      </c>
      <c r="AU505" s="2" t="s">
        <v>2972</v>
      </c>
      <c r="AV505" s="2" t="s">
        <v>879</v>
      </c>
      <c r="AW505" s="2" t="s">
        <v>4030</v>
      </c>
      <c r="BG505" s="2" t="s">
        <v>137</v>
      </c>
      <c r="BH505" s="2" t="s">
        <v>2972</v>
      </c>
      <c r="BI505" s="2" t="s">
        <v>1268</v>
      </c>
      <c r="BJ505" s="2" t="s">
        <v>4426</v>
      </c>
      <c r="BK505" s="2" t="s">
        <v>137</v>
      </c>
      <c r="BL505" s="2" t="s">
        <v>2972</v>
      </c>
      <c r="BM505" s="2" t="s">
        <v>1269</v>
      </c>
      <c r="BN505" s="2" t="s">
        <v>4713</v>
      </c>
      <c r="BO505" s="2" t="s">
        <v>137</v>
      </c>
      <c r="BP505" s="2" t="s">
        <v>2972</v>
      </c>
      <c r="BQ505" s="2" t="s">
        <v>1270</v>
      </c>
      <c r="BR505" s="2" t="s">
        <v>5495</v>
      </c>
      <c r="BS505" s="2" t="s">
        <v>94</v>
      </c>
      <c r="BT505" s="2" t="s">
        <v>5274</v>
      </c>
    </row>
    <row r="506" spans="1:72" ht="13.5" customHeight="1">
      <c r="A506" s="5" t="str">
        <f t="shared" si="25"/>
        <v>1861_각현내_027</v>
      </c>
      <c r="B506" s="2">
        <v>1861</v>
      </c>
      <c r="C506" s="2" t="s">
        <v>5173</v>
      </c>
      <c r="D506" s="2" t="s">
        <v>5174</v>
      </c>
      <c r="E506" s="2">
        <v>505</v>
      </c>
      <c r="F506" s="2">
        <v>3</v>
      </c>
      <c r="G506" s="2" t="s">
        <v>1053</v>
      </c>
      <c r="H506" s="2" t="s">
        <v>2870</v>
      </c>
      <c r="I506" s="2">
        <v>4</v>
      </c>
      <c r="L506" s="2">
        <v>5</v>
      </c>
      <c r="M506" s="2" t="s">
        <v>5813</v>
      </c>
      <c r="N506" s="2" t="s">
        <v>5814</v>
      </c>
      <c r="S506" s="2" t="s">
        <v>207</v>
      </c>
      <c r="T506" s="2" t="s">
        <v>2949</v>
      </c>
      <c r="AC506" s="2">
        <v>25</v>
      </c>
      <c r="AD506" s="2" t="s">
        <v>490</v>
      </c>
      <c r="AE506" s="2" t="s">
        <v>3854</v>
      </c>
    </row>
    <row r="507" spans="1:72" ht="13.5" customHeight="1">
      <c r="A507" s="5" t="str">
        <f t="shared" si="25"/>
        <v>1861_각현내_027</v>
      </c>
      <c r="B507" s="2">
        <v>1861</v>
      </c>
      <c r="C507" s="2" t="s">
        <v>5173</v>
      </c>
      <c r="D507" s="2" t="s">
        <v>5174</v>
      </c>
      <c r="E507" s="2">
        <v>506</v>
      </c>
      <c r="F507" s="2">
        <v>3</v>
      </c>
      <c r="G507" s="2" t="s">
        <v>1053</v>
      </c>
      <c r="H507" s="2" t="s">
        <v>2870</v>
      </c>
      <c r="I507" s="2">
        <v>4</v>
      </c>
      <c r="L507" s="2">
        <v>5</v>
      </c>
      <c r="M507" s="2" t="s">
        <v>5813</v>
      </c>
      <c r="N507" s="2" t="s">
        <v>5814</v>
      </c>
      <c r="S507" s="2" t="s">
        <v>207</v>
      </c>
      <c r="T507" s="2" t="s">
        <v>2949</v>
      </c>
      <c r="AC507" s="2">
        <v>23</v>
      </c>
      <c r="AD507" s="2" t="s">
        <v>119</v>
      </c>
      <c r="AE507" s="2" t="s">
        <v>3822</v>
      </c>
    </row>
    <row r="508" spans="1:72" ht="13.5" customHeight="1">
      <c r="A508" s="5" t="str">
        <f t="shared" si="25"/>
        <v>1861_각현내_027</v>
      </c>
      <c r="B508" s="2">
        <v>1861</v>
      </c>
      <c r="C508" s="2" t="s">
        <v>5173</v>
      </c>
      <c r="D508" s="2" t="s">
        <v>5174</v>
      </c>
      <c r="E508" s="2">
        <v>507</v>
      </c>
      <c r="F508" s="2">
        <v>3</v>
      </c>
      <c r="G508" s="2" t="s">
        <v>1053</v>
      </c>
      <c r="H508" s="2" t="s">
        <v>2870</v>
      </c>
      <c r="I508" s="2">
        <v>4</v>
      </c>
      <c r="L508" s="2">
        <v>5</v>
      </c>
      <c r="M508" s="2" t="s">
        <v>5813</v>
      </c>
      <c r="N508" s="2" t="s">
        <v>5814</v>
      </c>
      <c r="S508" s="2" t="s">
        <v>207</v>
      </c>
      <c r="T508" s="2" t="s">
        <v>2949</v>
      </c>
      <c r="AC508" s="2">
        <v>20</v>
      </c>
      <c r="AD508" s="2" t="s">
        <v>114</v>
      </c>
      <c r="AE508" s="2" t="s">
        <v>3820</v>
      </c>
    </row>
    <row r="509" spans="1:72" ht="13.5" customHeight="1">
      <c r="A509" s="5" t="str">
        <f t="shared" si="25"/>
        <v>1861_각현내_027</v>
      </c>
      <c r="B509" s="2">
        <v>1861</v>
      </c>
      <c r="C509" s="2" t="s">
        <v>5173</v>
      </c>
      <c r="D509" s="2" t="s">
        <v>5174</v>
      </c>
      <c r="E509" s="2">
        <v>508</v>
      </c>
      <c r="F509" s="2">
        <v>3</v>
      </c>
      <c r="G509" s="2" t="s">
        <v>1053</v>
      </c>
      <c r="H509" s="2" t="s">
        <v>2870</v>
      </c>
      <c r="I509" s="2">
        <v>4</v>
      </c>
      <c r="L509" s="2">
        <v>5</v>
      </c>
      <c r="M509" s="2" t="s">
        <v>5813</v>
      </c>
      <c r="N509" s="2" t="s">
        <v>5814</v>
      </c>
      <c r="S509" s="2" t="s">
        <v>109</v>
      </c>
      <c r="T509" s="2" t="s">
        <v>2945</v>
      </c>
      <c r="Y509" s="2" t="s">
        <v>1271</v>
      </c>
      <c r="Z509" s="2" t="s">
        <v>3338</v>
      </c>
      <c r="AC509" s="2">
        <v>18</v>
      </c>
      <c r="AD509" s="2" t="s">
        <v>125</v>
      </c>
      <c r="AE509" s="2" t="s">
        <v>3825</v>
      </c>
    </row>
    <row r="510" spans="1:72" ht="13.5" customHeight="1">
      <c r="A510" s="5" t="str">
        <f t="shared" si="25"/>
        <v>1861_각현내_027</v>
      </c>
      <c r="B510" s="2">
        <v>1861</v>
      </c>
      <c r="C510" s="2" t="s">
        <v>5173</v>
      </c>
      <c r="D510" s="2" t="s">
        <v>5174</v>
      </c>
      <c r="E510" s="2">
        <v>509</v>
      </c>
      <c r="F510" s="2">
        <v>3</v>
      </c>
      <c r="G510" s="2" t="s">
        <v>1053</v>
      </c>
      <c r="H510" s="2" t="s">
        <v>2870</v>
      </c>
      <c r="I510" s="2">
        <v>5</v>
      </c>
      <c r="J510" s="2" t="s">
        <v>1272</v>
      </c>
      <c r="K510" s="2" t="s">
        <v>2896</v>
      </c>
      <c r="L510" s="2">
        <v>1</v>
      </c>
      <c r="M510" s="2" t="s">
        <v>1272</v>
      </c>
      <c r="N510" s="2" t="s">
        <v>2896</v>
      </c>
      <c r="T510" s="2" t="s">
        <v>5220</v>
      </c>
      <c r="U510" s="2" t="s">
        <v>229</v>
      </c>
      <c r="V510" s="2" t="s">
        <v>2966</v>
      </c>
      <c r="W510" s="2" t="s">
        <v>1273</v>
      </c>
      <c r="X510" s="2" t="s">
        <v>3021</v>
      </c>
      <c r="Y510" s="2" t="s">
        <v>1274</v>
      </c>
      <c r="Z510" s="2" t="s">
        <v>3339</v>
      </c>
      <c r="AC510" s="2">
        <v>40</v>
      </c>
      <c r="AD510" s="2" t="s">
        <v>146</v>
      </c>
      <c r="AE510" s="2" t="s">
        <v>3828</v>
      </c>
      <c r="AJ510" s="2" t="s">
        <v>17</v>
      </c>
      <c r="AK510" s="2" t="s">
        <v>3864</v>
      </c>
      <c r="AL510" s="2" t="s">
        <v>152</v>
      </c>
      <c r="AM510" s="2" t="s">
        <v>3880</v>
      </c>
      <c r="AT510" s="2" t="s">
        <v>229</v>
      </c>
      <c r="AU510" s="2" t="s">
        <v>2966</v>
      </c>
      <c r="AV510" s="2" t="s">
        <v>1275</v>
      </c>
      <c r="AW510" s="2" t="s">
        <v>3360</v>
      </c>
      <c r="BG510" s="2" t="s">
        <v>229</v>
      </c>
      <c r="BH510" s="2" t="s">
        <v>2966</v>
      </c>
      <c r="BI510" s="2" t="s">
        <v>1276</v>
      </c>
      <c r="BJ510" s="2" t="s">
        <v>4427</v>
      </c>
      <c r="BK510" s="2" t="s">
        <v>229</v>
      </c>
      <c r="BL510" s="2" t="s">
        <v>2966</v>
      </c>
      <c r="BM510" s="2" t="s">
        <v>1277</v>
      </c>
      <c r="BN510" s="2" t="s">
        <v>4239</v>
      </c>
      <c r="BO510" s="2" t="s">
        <v>137</v>
      </c>
      <c r="BP510" s="2" t="s">
        <v>2972</v>
      </c>
      <c r="BQ510" s="2" t="s">
        <v>1278</v>
      </c>
      <c r="BR510" s="2" t="s">
        <v>5585</v>
      </c>
      <c r="BS510" s="2" t="s">
        <v>625</v>
      </c>
      <c r="BT510" s="2" t="s">
        <v>3283</v>
      </c>
    </row>
    <row r="511" spans="1:72" ht="13.5" customHeight="1">
      <c r="A511" s="5" t="str">
        <f t="shared" si="25"/>
        <v>1861_각현내_027</v>
      </c>
      <c r="B511" s="2">
        <v>1861</v>
      </c>
      <c r="C511" s="2" t="s">
        <v>5173</v>
      </c>
      <c r="D511" s="2" t="s">
        <v>5174</v>
      </c>
      <c r="E511" s="2">
        <v>510</v>
      </c>
      <c r="F511" s="2">
        <v>3</v>
      </c>
      <c r="G511" s="2" t="s">
        <v>1053</v>
      </c>
      <c r="H511" s="2" t="s">
        <v>2870</v>
      </c>
      <c r="I511" s="2">
        <v>5</v>
      </c>
      <c r="L511" s="2">
        <v>1</v>
      </c>
      <c r="M511" s="2" t="s">
        <v>1272</v>
      </c>
      <c r="N511" s="2" t="s">
        <v>2896</v>
      </c>
      <c r="S511" s="2" t="s">
        <v>51</v>
      </c>
      <c r="T511" s="2" t="s">
        <v>2942</v>
      </c>
      <c r="W511" s="2" t="s">
        <v>127</v>
      </c>
      <c r="X511" s="2" t="s">
        <v>2989</v>
      </c>
      <c r="Y511" s="2" t="s">
        <v>10</v>
      </c>
      <c r="Z511" s="2" t="s">
        <v>2986</v>
      </c>
      <c r="AC511" s="2">
        <v>35</v>
      </c>
      <c r="AD511" s="2" t="s">
        <v>70</v>
      </c>
      <c r="AE511" s="2" t="s">
        <v>3808</v>
      </c>
      <c r="AJ511" s="2" t="s">
        <v>17</v>
      </c>
      <c r="AK511" s="2" t="s">
        <v>3864</v>
      </c>
      <c r="AL511" s="2" t="s">
        <v>130</v>
      </c>
      <c r="AM511" s="2" t="s">
        <v>3873</v>
      </c>
      <c r="AT511" s="2" t="s">
        <v>40</v>
      </c>
      <c r="AU511" s="2" t="s">
        <v>3927</v>
      </c>
      <c r="AV511" s="2" t="s">
        <v>1279</v>
      </c>
      <c r="AW511" s="2" t="s">
        <v>5287</v>
      </c>
      <c r="BG511" s="2" t="s">
        <v>40</v>
      </c>
      <c r="BH511" s="2" t="s">
        <v>3927</v>
      </c>
      <c r="BI511" s="2" t="s">
        <v>1280</v>
      </c>
      <c r="BJ511" s="2" t="s">
        <v>3662</v>
      </c>
      <c r="BK511" s="2" t="s">
        <v>40</v>
      </c>
      <c r="BL511" s="2" t="s">
        <v>3927</v>
      </c>
      <c r="BM511" s="2" t="s">
        <v>1281</v>
      </c>
      <c r="BN511" s="2" t="s">
        <v>4714</v>
      </c>
      <c r="BO511" s="2" t="s">
        <v>40</v>
      </c>
      <c r="BP511" s="2" t="s">
        <v>3927</v>
      </c>
      <c r="BQ511" s="2" t="s">
        <v>1282</v>
      </c>
      <c r="BR511" s="2" t="s">
        <v>4976</v>
      </c>
      <c r="BS511" s="2" t="s">
        <v>152</v>
      </c>
      <c r="BT511" s="2" t="s">
        <v>3880</v>
      </c>
    </row>
    <row r="512" spans="1:72" ht="13.5" customHeight="1">
      <c r="A512" s="5" t="str">
        <f t="shared" si="25"/>
        <v>1861_각현내_027</v>
      </c>
      <c r="B512" s="2">
        <v>1861</v>
      </c>
      <c r="C512" s="2" t="s">
        <v>5173</v>
      </c>
      <c r="D512" s="2" t="s">
        <v>5174</v>
      </c>
      <c r="E512" s="2">
        <v>511</v>
      </c>
      <c r="F512" s="2">
        <v>3</v>
      </c>
      <c r="G512" s="2" t="s">
        <v>1053</v>
      </c>
      <c r="H512" s="2" t="s">
        <v>2870</v>
      </c>
      <c r="I512" s="2">
        <v>5</v>
      </c>
      <c r="L512" s="2">
        <v>1</v>
      </c>
      <c r="M512" s="2" t="s">
        <v>1272</v>
      </c>
      <c r="N512" s="2" t="s">
        <v>2896</v>
      </c>
      <c r="S512" s="2" t="s">
        <v>59</v>
      </c>
      <c r="T512" s="2" t="s">
        <v>2943</v>
      </c>
      <c r="Y512" s="2" t="s">
        <v>1283</v>
      </c>
      <c r="Z512" s="2" t="s">
        <v>3340</v>
      </c>
      <c r="AC512" s="2">
        <v>34</v>
      </c>
      <c r="AD512" s="2" t="s">
        <v>136</v>
      </c>
      <c r="AE512" s="2" t="s">
        <v>3827</v>
      </c>
    </row>
    <row r="513" spans="1:72" ht="13.5" customHeight="1">
      <c r="A513" s="5" t="str">
        <f t="shared" ref="A513:A542" si="26">HYPERLINK("http://kyu.snu.ac.kr/sdhj/index.jsp?type=hj/GK14785_00_IH_0001_028.jpg","1861_각현내_028")</f>
        <v>1861_각현내_028</v>
      </c>
      <c r="B513" s="2">
        <v>1861</v>
      </c>
      <c r="C513" s="2" t="s">
        <v>5173</v>
      </c>
      <c r="D513" s="2" t="s">
        <v>5174</v>
      </c>
      <c r="E513" s="2">
        <v>512</v>
      </c>
      <c r="F513" s="2">
        <v>3</v>
      </c>
      <c r="G513" s="2" t="s">
        <v>1053</v>
      </c>
      <c r="H513" s="2" t="s">
        <v>2870</v>
      </c>
      <c r="I513" s="2">
        <v>5</v>
      </c>
      <c r="L513" s="2">
        <v>1</v>
      </c>
      <c r="M513" s="2" t="s">
        <v>1272</v>
      </c>
      <c r="N513" s="2" t="s">
        <v>2896</v>
      </c>
      <c r="S513" s="2" t="s">
        <v>1284</v>
      </c>
      <c r="T513" s="2" t="s">
        <v>2954</v>
      </c>
      <c r="W513" s="2" t="s">
        <v>95</v>
      </c>
      <c r="X513" s="2" t="s">
        <v>5192</v>
      </c>
      <c r="Y513" s="2" t="s">
        <v>10</v>
      </c>
      <c r="Z513" s="2" t="s">
        <v>2986</v>
      </c>
      <c r="AC513" s="2">
        <v>28</v>
      </c>
      <c r="AD513" s="2" t="s">
        <v>79</v>
      </c>
      <c r="AE513" s="2" t="s">
        <v>3812</v>
      </c>
    </row>
    <row r="514" spans="1:72" ht="13.5" customHeight="1">
      <c r="A514" s="5" t="str">
        <f t="shared" si="26"/>
        <v>1861_각현내_028</v>
      </c>
      <c r="B514" s="2">
        <v>1861</v>
      </c>
      <c r="C514" s="2" t="s">
        <v>5173</v>
      </c>
      <c r="D514" s="2" t="s">
        <v>5174</v>
      </c>
      <c r="E514" s="2">
        <v>513</v>
      </c>
      <c r="F514" s="2">
        <v>3</v>
      </c>
      <c r="G514" s="2" t="s">
        <v>1053</v>
      </c>
      <c r="H514" s="2" t="s">
        <v>2870</v>
      </c>
      <c r="I514" s="2">
        <v>5</v>
      </c>
      <c r="L514" s="2">
        <v>1</v>
      </c>
      <c r="M514" s="2" t="s">
        <v>1272</v>
      </c>
      <c r="N514" s="2" t="s">
        <v>2896</v>
      </c>
      <c r="S514" s="2" t="s">
        <v>59</v>
      </c>
      <c r="T514" s="2" t="s">
        <v>2943</v>
      </c>
      <c r="Y514" s="2" t="s">
        <v>1285</v>
      </c>
      <c r="Z514" s="2" t="s">
        <v>3341</v>
      </c>
      <c r="AC514" s="2">
        <v>24</v>
      </c>
      <c r="AD514" s="2" t="s">
        <v>38</v>
      </c>
      <c r="AE514" s="2" t="s">
        <v>3803</v>
      </c>
    </row>
    <row r="515" spans="1:72" ht="13.5" customHeight="1">
      <c r="A515" s="5" t="str">
        <f t="shared" si="26"/>
        <v>1861_각현내_028</v>
      </c>
      <c r="B515" s="2">
        <v>1861</v>
      </c>
      <c r="C515" s="2" t="s">
        <v>5173</v>
      </c>
      <c r="D515" s="2" t="s">
        <v>5174</v>
      </c>
      <c r="E515" s="2">
        <v>514</v>
      </c>
      <c r="F515" s="2">
        <v>3</v>
      </c>
      <c r="G515" s="2" t="s">
        <v>1053</v>
      </c>
      <c r="H515" s="2" t="s">
        <v>2870</v>
      </c>
      <c r="I515" s="2">
        <v>5</v>
      </c>
      <c r="L515" s="2">
        <v>1</v>
      </c>
      <c r="M515" s="2" t="s">
        <v>1272</v>
      </c>
      <c r="N515" s="2" t="s">
        <v>2896</v>
      </c>
      <c r="S515" s="2" t="s">
        <v>59</v>
      </c>
      <c r="T515" s="2" t="s">
        <v>2943</v>
      </c>
      <c r="Y515" s="2" t="s">
        <v>1286</v>
      </c>
      <c r="Z515" s="2" t="s">
        <v>3342</v>
      </c>
      <c r="AC515" s="2">
        <v>13</v>
      </c>
      <c r="AD515" s="2" t="s">
        <v>72</v>
      </c>
      <c r="AE515" s="2" t="s">
        <v>3809</v>
      </c>
    </row>
    <row r="516" spans="1:72" ht="13.5" customHeight="1">
      <c r="A516" s="5" t="str">
        <f t="shared" si="26"/>
        <v>1861_각현내_028</v>
      </c>
      <c r="B516" s="2">
        <v>1861</v>
      </c>
      <c r="C516" s="2" t="s">
        <v>5173</v>
      </c>
      <c r="D516" s="2" t="s">
        <v>5174</v>
      </c>
      <c r="E516" s="2">
        <v>515</v>
      </c>
      <c r="F516" s="2">
        <v>3</v>
      </c>
      <c r="G516" s="2" t="s">
        <v>1053</v>
      </c>
      <c r="H516" s="2" t="s">
        <v>2870</v>
      </c>
      <c r="I516" s="2">
        <v>5</v>
      </c>
      <c r="L516" s="2">
        <v>1</v>
      </c>
      <c r="M516" s="2" t="s">
        <v>1272</v>
      </c>
      <c r="N516" s="2" t="s">
        <v>2896</v>
      </c>
      <c r="S516" s="2" t="s">
        <v>59</v>
      </c>
      <c r="T516" s="2" t="s">
        <v>2943</v>
      </c>
      <c r="Y516" s="2" t="s">
        <v>1287</v>
      </c>
      <c r="Z516" s="2" t="s">
        <v>3343</v>
      </c>
      <c r="AC516" s="2">
        <v>10</v>
      </c>
      <c r="AD516" s="2" t="s">
        <v>86</v>
      </c>
      <c r="AE516" s="2" t="s">
        <v>3815</v>
      </c>
    </row>
    <row r="517" spans="1:72" ht="13.5" customHeight="1">
      <c r="A517" s="5" t="str">
        <f t="shared" si="26"/>
        <v>1861_각현내_028</v>
      </c>
      <c r="B517" s="2">
        <v>1861</v>
      </c>
      <c r="C517" s="2" t="s">
        <v>5173</v>
      </c>
      <c r="D517" s="2" t="s">
        <v>5174</v>
      </c>
      <c r="E517" s="2">
        <v>516</v>
      </c>
      <c r="F517" s="2">
        <v>3</v>
      </c>
      <c r="G517" s="2" t="s">
        <v>1053</v>
      </c>
      <c r="H517" s="2" t="s">
        <v>2870</v>
      </c>
      <c r="I517" s="2">
        <v>5</v>
      </c>
      <c r="L517" s="2">
        <v>1</v>
      </c>
      <c r="M517" s="2" t="s">
        <v>1272</v>
      </c>
      <c r="N517" s="2" t="s">
        <v>2896</v>
      </c>
      <c r="S517" s="2" t="s">
        <v>207</v>
      </c>
      <c r="T517" s="2" t="s">
        <v>2949</v>
      </c>
      <c r="AC517" s="2">
        <v>10</v>
      </c>
      <c r="AD517" s="2" t="s">
        <v>86</v>
      </c>
      <c r="AE517" s="2" t="s">
        <v>3815</v>
      </c>
    </row>
    <row r="518" spans="1:72" ht="13.5" customHeight="1">
      <c r="A518" s="5" t="str">
        <f t="shared" si="26"/>
        <v>1861_각현내_028</v>
      </c>
      <c r="B518" s="2">
        <v>1861</v>
      </c>
      <c r="C518" s="2" t="s">
        <v>5173</v>
      </c>
      <c r="D518" s="2" t="s">
        <v>5174</v>
      </c>
      <c r="E518" s="2">
        <v>517</v>
      </c>
      <c r="F518" s="2">
        <v>3</v>
      </c>
      <c r="G518" s="2" t="s">
        <v>1053</v>
      </c>
      <c r="H518" s="2" t="s">
        <v>2870</v>
      </c>
      <c r="I518" s="2">
        <v>5</v>
      </c>
      <c r="L518" s="2">
        <v>1</v>
      </c>
      <c r="M518" s="2" t="s">
        <v>1272</v>
      </c>
      <c r="N518" s="2" t="s">
        <v>2896</v>
      </c>
      <c r="T518" s="2" t="s">
        <v>5221</v>
      </c>
      <c r="U518" s="2" t="s">
        <v>66</v>
      </c>
      <c r="V518" s="2" t="s">
        <v>2961</v>
      </c>
      <c r="Y518" s="2" t="s">
        <v>1288</v>
      </c>
      <c r="Z518" s="2" t="s">
        <v>3344</v>
      </c>
      <c r="AC518" s="2">
        <v>35</v>
      </c>
      <c r="AD518" s="2" t="s">
        <v>70</v>
      </c>
      <c r="AE518" s="2" t="s">
        <v>3808</v>
      </c>
    </row>
    <row r="519" spans="1:72" ht="13.5" customHeight="1">
      <c r="A519" s="5" t="str">
        <f t="shared" si="26"/>
        <v>1861_각현내_028</v>
      </c>
      <c r="B519" s="2">
        <v>1861</v>
      </c>
      <c r="C519" s="2" t="s">
        <v>5173</v>
      </c>
      <c r="D519" s="2" t="s">
        <v>5174</v>
      </c>
      <c r="E519" s="2">
        <v>518</v>
      </c>
      <c r="F519" s="2">
        <v>3</v>
      </c>
      <c r="G519" s="2" t="s">
        <v>1053</v>
      </c>
      <c r="H519" s="2" t="s">
        <v>2870</v>
      </c>
      <c r="I519" s="2">
        <v>5</v>
      </c>
      <c r="L519" s="2">
        <v>1</v>
      </c>
      <c r="M519" s="2" t="s">
        <v>1272</v>
      </c>
      <c r="N519" s="2" t="s">
        <v>2896</v>
      </c>
      <c r="T519" s="2" t="s">
        <v>5221</v>
      </c>
      <c r="U519" s="2" t="s">
        <v>66</v>
      </c>
      <c r="V519" s="2" t="s">
        <v>2961</v>
      </c>
      <c r="Y519" s="2" t="s">
        <v>899</v>
      </c>
      <c r="Z519" s="2" t="s">
        <v>3229</v>
      </c>
      <c r="AC519" s="2">
        <v>27</v>
      </c>
      <c r="AD519" s="2" t="s">
        <v>117</v>
      </c>
      <c r="AE519" s="2" t="s">
        <v>3821</v>
      </c>
    </row>
    <row r="520" spans="1:72" ht="13.5" customHeight="1">
      <c r="A520" s="5" t="str">
        <f t="shared" si="26"/>
        <v>1861_각현내_028</v>
      </c>
      <c r="B520" s="2">
        <v>1861</v>
      </c>
      <c r="C520" s="2" t="s">
        <v>5173</v>
      </c>
      <c r="D520" s="2" t="s">
        <v>5174</v>
      </c>
      <c r="E520" s="2">
        <v>519</v>
      </c>
      <c r="F520" s="2">
        <v>3</v>
      </c>
      <c r="G520" s="2" t="s">
        <v>1053</v>
      </c>
      <c r="H520" s="2" t="s">
        <v>2870</v>
      </c>
      <c r="I520" s="2">
        <v>5</v>
      </c>
      <c r="L520" s="2">
        <v>1</v>
      </c>
      <c r="M520" s="2" t="s">
        <v>1272</v>
      </c>
      <c r="N520" s="2" t="s">
        <v>2896</v>
      </c>
      <c r="T520" s="2" t="s">
        <v>5221</v>
      </c>
      <c r="U520" s="2" t="s">
        <v>63</v>
      </c>
      <c r="V520" s="2" t="s">
        <v>2960</v>
      </c>
      <c r="Y520" s="2" t="s">
        <v>1289</v>
      </c>
      <c r="Z520" s="2" t="s">
        <v>3345</v>
      </c>
      <c r="AC520" s="2">
        <v>30</v>
      </c>
      <c r="AD520" s="2" t="s">
        <v>110</v>
      </c>
      <c r="AE520" s="2" t="s">
        <v>3818</v>
      </c>
    </row>
    <row r="521" spans="1:72" ht="13.5" customHeight="1">
      <c r="A521" s="5" t="str">
        <f t="shared" si="26"/>
        <v>1861_각현내_028</v>
      </c>
      <c r="B521" s="2">
        <v>1861</v>
      </c>
      <c r="C521" s="2" t="s">
        <v>5173</v>
      </c>
      <c r="D521" s="2" t="s">
        <v>5174</v>
      </c>
      <c r="E521" s="2">
        <v>520</v>
      </c>
      <c r="F521" s="2">
        <v>3</v>
      </c>
      <c r="G521" s="2" t="s">
        <v>1053</v>
      </c>
      <c r="H521" s="2" t="s">
        <v>2870</v>
      </c>
      <c r="I521" s="2">
        <v>5</v>
      </c>
      <c r="L521" s="2">
        <v>1</v>
      </c>
      <c r="M521" s="2" t="s">
        <v>1272</v>
      </c>
      <c r="N521" s="2" t="s">
        <v>2896</v>
      </c>
      <c r="T521" s="2" t="s">
        <v>5221</v>
      </c>
      <c r="U521" s="2" t="s">
        <v>63</v>
      </c>
      <c r="V521" s="2" t="s">
        <v>2960</v>
      </c>
      <c r="Y521" s="2" t="s">
        <v>1290</v>
      </c>
      <c r="Z521" s="2" t="s">
        <v>3346</v>
      </c>
      <c r="AC521" s="2">
        <v>21</v>
      </c>
      <c r="AD521" s="2" t="s">
        <v>62</v>
      </c>
      <c r="AE521" s="2" t="s">
        <v>3806</v>
      </c>
    </row>
    <row r="522" spans="1:72" ht="13.5" customHeight="1">
      <c r="A522" s="5" t="str">
        <f t="shared" si="26"/>
        <v>1861_각현내_028</v>
      </c>
      <c r="B522" s="2">
        <v>1861</v>
      </c>
      <c r="C522" s="2" t="s">
        <v>5173</v>
      </c>
      <c r="D522" s="2" t="s">
        <v>5174</v>
      </c>
      <c r="E522" s="2">
        <v>521</v>
      </c>
      <c r="F522" s="2">
        <v>3</v>
      </c>
      <c r="G522" s="2" t="s">
        <v>1053</v>
      </c>
      <c r="H522" s="2" t="s">
        <v>2870</v>
      </c>
      <c r="I522" s="2">
        <v>5</v>
      </c>
      <c r="L522" s="2">
        <v>1</v>
      </c>
      <c r="M522" s="2" t="s">
        <v>1272</v>
      </c>
      <c r="N522" s="2" t="s">
        <v>2896</v>
      </c>
      <c r="T522" s="2" t="s">
        <v>5221</v>
      </c>
      <c r="U522" s="2" t="s">
        <v>63</v>
      </c>
      <c r="V522" s="2" t="s">
        <v>2960</v>
      </c>
      <c r="Y522" s="2" t="s">
        <v>452</v>
      </c>
      <c r="Z522" s="2" t="s">
        <v>3129</v>
      </c>
      <c r="AC522" s="2">
        <v>8</v>
      </c>
      <c r="AD522" s="2" t="s">
        <v>1291</v>
      </c>
      <c r="AE522" s="2" t="s">
        <v>3860</v>
      </c>
    </row>
    <row r="523" spans="1:72" ht="13.5" customHeight="1">
      <c r="A523" s="5" t="str">
        <f t="shared" si="26"/>
        <v>1861_각현내_028</v>
      </c>
      <c r="B523" s="2">
        <v>1861</v>
      </c>
      <c r="C523" s="2" t="s">
        <v>5173</v>
      </c>
      <c r="D523" s="2" t="s">
        <v>5174</v>
      </c>
      <c r="E523" s="2">
        <v>522</v>
      </c>
      <c r="F523" s="2">
        <v>3</v>
      </c>
      <c r="G523" s="2" t="s">
        <v>1053</v>
      </c>
      <c r="H523" s="2" t="s">
        <v>2870</v>
      </c>
      <c r="I523" s="2">
        <v>5</v>
      </c>
      <c r="L523" s="2">
        <v>1</v>
      </c>
      <c r="M523" s="2" t="s">
        <v>1272</v>
      </c>
      <c r="N523" s="2" t="s">
        <v>2896</v>
      </c>
      <c r="T523" s="2" t="s">
        <v>5221</v>
      </c>
      <c r="U523" s="2" t="s">
        <v>66</v>
      </c>
      <c r="V523" s="2" t="s">
        <v>2961</v>
      </c>
      <c r="Y523" s="2" t="s">
        <v>525</v>
      </c>
      <c r="Z523" s="2" t="s">
        <v>3149</v>
      </c>
      <c r="AC523" s="2">
        <v>5</v>
      </c>
      <c r="AD523" s="2" t="s">
        <v>461</v>
      </c>
      <c r="AE523" s="2" t="s">
        <v>3853</v>
      </c>
    </row>
    <row r="524" spans="1:72" ht="13.5" customHeight="1">
      <c r="A524" s="5" t="str">
        <f t="shared" si="26"/>
        <v>1861_각현내_028</v>
      </c>
      <c r="B524" s="2">
        <v>1861</v>
      </c>
      <c r="C524" s="2" t="s">
        <v>5173</v>
      </c>
      <c r="D524" s="2" t="s">
        <v>5174</v>
      </c>
      <c r="E524" s="2">
        <v>523</v>
      </c>
      <c r="F524" s="2">
        <v>3</v>
      </c>
      <c r="G524" s="2" t="s">
        <v>1053</v>
      </c>
      <c r="H524" s="2" t="s">
        <v>2870</v>
      </c>
      <c r="I524" s="2">
        <v>5</v>
      </c>
      <c r="L524" s="2">
        <v>2</v>
      </c>
      <c r="M524" s="2" t="s">
        <v>5815</v>
      </c>
      <c r="N524" s="2" t="s">
        <v>5816</v>
      </c>
      <c r="T524" s="2" t="s">
        <v>5220</v>
      </c>
      <c r="U524" s="2" t="s">
        <v>1292</v>
      </c>
      <c r="V524" s="2" t="s">
        <v>2979</v>
      </c>
      <c r="W524" s="2" t="s">
        <v>1061</v>
      </c>
      <c r="X524" s="2" t="s">
        <v>3016</v>
      </c>
      <c r="Y524" s="2" t="s">
        <v>833</v>
      </c>
      <c r="Z524" s="2" t="s">
        <v>3347</v>
      </c>
      <c r="AC524" s="2">
        <v>48</v>
      </c>
      <c r="AD524" s="2" t="s">
        <v>123</v>
      </c>
      <c r="AE524" s="2" t="s">
        <v>3824</v>
      </c>
      <c r="AJ524" s="2" t="s">
        <v>17</v>
      </c>
      <c r="AK524" s="2" t="s">
        <v>3864</v>
      </c>
      <c r="AL524" s="2" t="s">
        <v>1062</v>
      </c>
      <c r="AM524" s="2" t="s">
        <v>3903</v>
      </c>
      <c r="AT524" s="2" t="s">
        <v>137</v>
      </c>
      <c r="AU524" s="2" t="s">
        <v>2972</v>
      </c>
      <c r="AV524" s="2" t="s">
        <v>1293</v>
      </c>
      <c r="AW524" s="2" t="s">
        <v>4081</v>
      </c>
      <c r="BG524" s="2" t="s">
        <v>137</v>
      </c>
      <c r="BH524" s="2" t="s">
        <v>2972</v>
      </c>
      <c r="BI524" s="2" t="s">
        <v>1294</v>
      </c>
      <c r="BJ524" s="2" t="s">
        <v>4428</v>
      </c>
      <c r="BK524" s="2" t="s">
        <v>137</v>
      </c>
      <c r="BL524" s="2" t="s">
        <v>2972</v>
      </c>
      <c r="BM524" s="2" t="s">
        <v>1295</v>
      </c>
      <c r="BN524" s="2" t="s">
        <v>4715</v>
      </c>
      <c r="BO524" s="2" t="s">
        <v>137</v>
      </c>
      <c r="BP524" s="2" t="s">
        <v>2972</v>
      </c>
      <c r="BQ524" s="2" t="s">
        <v>1296</v>
      </c>
      <c r="BR524" s="2" t="s">
        <v>5404</v>
      </c>
      <c r="BS524" s="2" t="s">
        <v>94</v>
      </c>
      <c r="BT524" s="2" t="s">
        <v>5274</v>
      </c>
    </row>
    <row r="525" spans="1:72" ht="13.5" customHeight="1">
      <c r="A525" s="5" t="str">
        <f t="shared" si="26"/>
        <v>1861_각현내_028</v>
      </c>
      <c r="B525" s="2">
        <v>1861</v>
      </c>
      <c r="C525" s="2" t="s">
        <v>5173</v>
      </c>
      <c r="D525" s="2" t="s">
        <v>5174</v>
      </c>
      <c r="E525" s="2">
        <v>524</v>
      </c>
      <c r="F525" s="2">
        <v>3</v>
      </c>
      <c r="G525" s="2" t="s">
        <v>1053</v>
      </c>
      <c r="H525" s="2" t="s">
        <v>2870</v>
      </c>
      <c r="I525" s="2">
        <v>5</v>
      </c>
      <c r="L525" s="2">
        <v>2</v>
      </c>
      <c r="M525" s="2" t="s">
        <v>5815</v>
      </c>
      <c r="N525" s="2" t="s">
        <v>5816</v>
      </c>
      <c r="S525" s="2" t="s">
        <v>51</v>
      </c>
      <c r="T525" s="2" t="s">
        <v>2942</v>
      </c>
      <c r="W525" s="2" t="s">
        <v>95</v>
      </c>
      <c r="X525" s="2" t="s">
        <v>5192</v>
      </c>
      <c r="Y525" s="2" t="s">
        <v>10</v>
      </c>
      <c r="Z525" s="2" t="s">
        <v>2986</v>
      </c>
      <c r="AC525" s="2">
        <v>48</v>
      </c>
      <c r="AD525" s="2" t="s">
        <v>123</v>
      </c>
      <c r="AE525" s="2" t="s">
        <v>3824</v>
      </c>
      <c r="AJ525" s="2" t="s">
        <v>17</v>
      </c>
      <c r="AK525" s="2" t="s">
        <v>3864</v>
      </c>
      <c r="AL525" s="2" t="s">
        <v>94</v>
      </c>
      <c r="AM525" s="2" t="s">
        <v>5274</v>
      </c>
      <c r="AT525" s="2" t="s">
        <v>137</v>
      </c>
      <c r="AU525" s="2" t="s">
        <v>2972</v>
      </c>
      <c r="AV525" s="2" t="s">
        <v>159</v>
      </c>
      <c r="AW525" s="2" t="s">
        <v>3948</v>
      </c>
      <c r="BG525" s="2" t="s">
        <v>137</v>
      </c>
      <c r="BH525" s="2" t="s">
        <v>2972</v>
      </c>
      <c r="BI525" s="2" t="s">
        <v>1297</v>
      </c>
      <c r="BJ525" s="2" t="s">
        <v>5346</v>
      </c>
      <c r="BK525" s="2" t="s">
        <v>137</v>
      </c>
      <c r="BL525" s="2" t="s">
        <v>2972</v>
      </c>
      <c r="BM525" s="2" t="s">
        <v>1298</v>
      </c>
      <c r="BN525" s="2" t="s">
        <v>3910</v>
      </c>
      <c r="BO525" s="2" t="s">
        <v>137</v>
      </c>
      <c r="BP525" s="2" t="s">
        <v>2972</v>
      </c>
      <c r="BQ525" s="2" t="s">
        <v>1299</v>
      </c>
      <c r="BR525" s="2" t="s">
        <v>5435</v>
      </c>
      <c r="BS525" s="2" t="s">
        <v>94</v>
      </c>
      <c r="BT525" s="2" t="s">
        <v>5274</v>
      </c>
    </row>
    <row r="526" spans="1:72" ht="13.5" customHeight="1">
      <c r="A526" s="5" t="str">
        <f t="shared" si="26"/>
        <v>1861_각현내_028</v>
      </c>
      <c r="B526" s="2">
        <v>1861</v>
      </c>
      <c r="C526" s="2" t="s">
        <v>5173</v>
      </c>
      <c r="D526" s="2" t="s">
        <v>5174</v>
      </c>
      <c r="E526" s="2">
        <v>525</v>
      </c>
      <c r="F526" s="2">
        <v>3</v>
      </c>
      <c r="G526" s="2" t="s">
        <v>1053</v>
      </c>
      <c r="H526" s="2" t="s">
        <v>2870</v>
      </c>
      <c r="I526" s="2">
        <v>5</v>
      </c>
      <c r="L526" s="2">
        <v>3</v>
      </c>
      <c r="M526" s="2" t="s">
        <v>5817</v>
      </c>
      <c r="N526" s="2" t="s">
        <v>5818</v>
      </c>
      <c r="T526" s="2" t="s">
        <v>5220</v>
      </c>
      <c r="U526" s="2" t="s">
        <v>229</v>
      </c>
      <c r="V526" s="2" t="s">
        <v>2966</v>
      </c>
      <c r="W526" s="2" t="s">
        <v>546</v>
      </c>
      <c r="X526" s="2" t="s">
        <v>3007</v>
      </c>
      <c r="Y526" s="2" t="s">
        <v>1300</v>
      </c>
      <c r="Z526" s="2" t="s">
        <v>3348</v>
      </c>
      <c r="AC526" s="2">
        <v>43</v>
      </c>
      <c r="AD526" s="2" t="s">
        <v>244</v>
      </c>
      <c r="AE526" s="2" t="s">
        <v>3837</v>
      </c>
      <c r="AJ526" s="2" t="s">
        <v>17</v>
      </c>
      <c r="AK526" s="2" t="s">
        <v>3864</v>
      </c>
      <c r="AL526" s="2" t="s">
        <v>39</v>
      </c>
      <c r="AM526" s="2" t="s">
        <v>3867</v>
      </c>
      <c r="AT526" s="2" t="s">
        <v>229</v>
      </c>
      <c r="AU526" s="2" t="s">
        <v>2966</v>
      </c>
      <c r="AV526" s="2" t="s">
        <v>1301</v>
      </c>
      <c r="AW526" s="2" t="s">
        <v>4082</v>
      </c>
      <c r="BG526" s="2" t="s">
        <v>229</v>
      </c>
      <c r="BH526" s="2" t="s">
        <v>2966</v>
      </c>
      <c r="BI526" s="2" t="s">
        <v>1302</v>
      </c>
      <c r="BJ526" s="2" t="s">
        <v>4429</v>
      </c>
      <c r="BK526" s="2" t="s">
        <v>229</v>
      </c>
      <c r="BL526" s="2" t="s">
        <v>2966</v>
      </c>
      <c r="BM526" s="2" t="s">
        <v>1303</v>
      </c>
      <c r="BN526" s="2" t="s">
        <v>4716</v>
      </c>
      <c r="BO526" s="2" t="s">
        <v>137</v>
      </c>
      <c r="BP526" s="2" t="s">
        <v>2972</v>
      </c>
      <c r="BQ526" s="2" t="s">
        <v>1304</v>
      </c>
      <c r="BR526" s="2" t="s">
        <v>4977</v>
      </c>
      <c r="BS526" s="2" t="s">
        <v>94</v>
      </c>
      <c r="BT526" s="2" t="s">
        <v>5274</v>
      </c>
    </row>
    <row r="527" spans="1:72" ht="13.5" customHeight="1">
      <c r="A527" s="5" t="str">
        <f t="shared" si="26"/>
        <v>1861_각현내_028</v>
      </c>
      <c r="B527" s="2">
        <v>1861</v>
      </c>
      <c r="C527" s="2" t="s">
        <v>5173</v>
      </c>
      <c r="D527" s="2" t="s">
        <v>5174</v>
      </c>
      <c r="E527" s="2">
        <v>526</v>
      </c>
      <c r="F527" s="2">
        <v>3</v>
      </c>
      <c r="G527" s="2" t="s">
        <v>1053</v>
      </c>
      <c r="H527" s="2" t="s">
        <v>2870</v>
      </c>
      <c r="I527" s="2">
        <v>5</v>
      </c>
      <c r="L527" s="2">
        <v>3</v>
      </c>
      <c r="M527" s="2" t="s">
        <v>5817</v>
      </c>
      <c r="N527" s="2" t="s">
        <v>5818</v>
      </c>
      <c r="S527" s="2" t="s">
        <v>51</v>
      </c>
      <c r="T527" s="2" t="s">
        <v>2942</v>
      </c>
      <c r="W527" s="2" t="s">
        <v>215</v>
      </c>
      <c r="X527" s="2" t="s">
        <v>2995</v>
      </c>
      <c r="Y527" s="2" t="s">
        <v>10</v>
      </c>
      <c r="Z527" s="2" t="s">
        <v>2986</v>
      </c>
      <c r="AC527" s="2">
        <v>39</v>
      </c>
      <c r="AD527" s="2" t="s">
        <v>146</v>
      </c>
      <c r="AE527" s="2" t="s">
        <v>3828</v>
      </c>
      <c r="AJ527" s="2" t="s">
        <v>17</v>
      </c>
      <c r="AK527" s="2" t="s">
        <v>3864</v>
      </c>
      <c r="AL527" s="2" t="s">
        <v>152</v>
      </c>
      <c r="AM527" s="2" t="s">
        <v>3880</v>
      </c>
      <c r="AT527" s="2" t="s">
        <v>40</v>
      </c>
      <c r="AU527" s="2" t="s">
        <v>3927</v>
      </c>
      <c r="AV527" s="2" t="s">
        <v>1305</v>
      </c>
      <c r="AW527" s="2" t="s">
        <v>4083</v>
      </c>
      <c r="BG527" s="2" t="s">
        <v>40</v>
      </c>
      <c r="BH527" s="2" t="s">
        <v>3927</v>
      </c>
      <c r="BI527" s="2" t="s">
        <v>1306</v>
      </c>
      <c r="BJ527" s="2" t="s">
        <v>5350</v>
      </c>
      <c r="BK527" s="2" t="s">
        <v>40</v>
      </c>
      <c r="BL527" s="2" t="s">
        <v>3927</v>
      </c>
      <c r="BM527" s="2" t="s">
        <v>1307</v>
      </c>
      <c r="BN527" s="2" t="s">
        <v>4717</v>
      </c>
      <c r="BO527" s="2" t="s">
        <v>40</v>
      </c>
      <c r="BP527" s="2" t="s">
        <v>3927</v>
      </c>
      <c r="BQ527" s="2" t="s">
        <v>1308</v>
      </c>
      <c r="BR527" s="2" t="s">
        <v>4978</v>
      </c>
      <c r="BS527" s="2" t="s">
        <v>39</v>
      </c>
      <c r="BT527" s="2" t="s">
        <v>3867</v>
      </c>
    </row>
    <row r="528" spans="1:72" ht="13.5" customHeight="1">
      <c r="A528" s="5" t="str">
        <f t="shared" si="26"/>
        <v>1861_각현내_028</v>
      </c>
      <c r="B528" s="2">
        <v>1861</v>
      </c>
      <c r="C528" s="2" t="s">
        <v>5173</v>
      </c>
      <c r="D528" s="2" t="s">
        <v>5174</v>
      </c>
      <c r="E528" s="2">
        <v>527</v>
      </c>
      <c r="F528" s="2">
        <v>3</v>
      </c>
      <c r="G528" s="2" t="s">
        <v>1053</v>
      </c>
      <c r="H528" s="2" t="s">
        <v>2870</v>
      </c>
      <c r="I528" s="2">
        <v>5</v>
      </c>
      <c r="L528" s="2">
        <v>3</v>
      </c>
      <c r="M528" s="2" t="s">
        <v>5817</v>
      </c>
      <c r="N528" s="2" t="s">
        <v>5818</v>
      </c>
      <c r="S528" s="2" t="s">
        <v>59</v>
      </c>
      <c r="T528" s="2" t="s">
        <v>2943</v>
      </c>
      <c r="Y528" s="2" t="s">
        <v>1309</v>
      </c>
      <c r="Z528" s="2" t="s">
        <v>3349</v>
      </c>
      <c r="AC528" s="2">
        <v>20</v>
      </c>
      <c r="AD528" s="2" t="s">
        <v>114</v>
      </c>
      <c r="AE528" s="2" t="s">
        <v>3820</v>
      </c>
    </row>
    <row r="529" spans="1:72" ht="13.5" customHeight="1">
      <c r="A529" s="5" t="str">
        <f t="shared" si="26"/>
        <v>1861_각현내_028</v>
      </c>
      <c r="B529" s="2">
        <v>1861</v>
      </c>
      <c r="C529" s="2" t="s">
        <v>5173</v>
      </c>
      <c r="D529" s="2" t="s">
        <v>5174</v>
      </c>
      <c r="E529" s="2">
        <v>528</v>
      </c>
      <c r="F529" s="2">
        <v>3</v>
      </c>
      <c r="G529" s="2" t="s">
        <v>1053</v>
      </c>
      <c r="H529" s="2" t="s">
        <v>2870</v>
      </c>
      <c r="I529" s="2">
        <v>5</v>
      </c>
      <c r="L529" s="2">
        <v>3</v>
      </c>
      <c r="M529" s="2" t="s">
        <v>5817</v>
      </c>
      <c r="N529" s="2" t="s">
        <v>5818</v>
      </c>
      <c r="S529" s="2" t="s">
        <v>59</v>
      </c>
      <c r="T529" s="2" t="s">
        <v>2943</v>
      </c>
      <c r="Y529" s="2" t="s">
        <v>1310</v>
      </c>
      <c r="Z529" s="2" t="s">
        <v>3350</v>
      </c>
      <c r="AC529" s="2">
        <v>18</v>
      </c>
      <c r="AD529" s="2" t="s">
        <v>125</v>
      </c>
      <c r="AE529" s="2" t="s">
        <v>3825</v>
      </c>
    </row>
    <row r="530" spans="1:72" ht="13.5" customHeight="1">
      <c r="A530" s="5" t="str">
        <f t="shared" si="26"/>
        <v>1861_각현내_028</v>
      </c>
      <c r="B530" s="2">
        <v>1861</v>
      </c>
      <c r="C530" s="2" t="s">
        <v>5173</v>
      </c>
      <c r="D530" s="2" t="s">
        <v>5174</v>
      </c>
      <c r="E530" s="2">
        <v>529</v>
      </c>
      <c r="F530" s="2">
        <v>3</v>
      </c>
      <c r="G530" s="2" t="s">
        <v>1053</v>
      </c>
      <c r="H530" s="2" t="s">
        <v>2870</v>
      </c>
      <c r="I530" s="2">
        <v>5</v>
      </c>
      <c r="L530" s="2">
        <v>3</v>
      </c>
      <c r="M530" s="2" t="s">
        <v>5817</v>
      </c>
      <c r="N530" s="2" t="s">
        <v>5818</v>
      </c>
      <c r="S530" s="2" t="s">
        <v>109</v>
      </c>
      <c r="T530" s="2" t="s">
        <v>2945</v>
      </c>
      <c r="Y530" s="2" t="s">
        <v>1311</v>
      </c>
      <c r="Z530" s="2" t="s">
        <v>3351</v>
      </c>
      <c r="AC530" s="2">
        <v>15</v>
      </c>
      <c r="AD530" s="2" t="s">
        <v>178</v>
      </c>
      <c r="AE530" s="2" t="s">
        <v>3830</v>
      </c>
    </row>
    <row r="531" spans="1:72" ht="13.5" customHeight="1">
      <c r="A531" s="5" t="str">
        <f t="shared" si="26"/>
        <v>1861_각현내_028</v>
      </c>
      <c r="B531" s="2">
        <v>1861</v>
      </c>
      <c r="C531" s="2" t="s">
        <v>5173</v>
      </c>
      <c r="D531" s="2" t="s">
        <v>5174</v>
      </c>
      <c r="E531" s="2">
        <v>530</v>
      </c>
      <c r="F531" s="2">
        <v>3</v>
      </c>
      <c r="G531" s="2" t="s">
        <v>1053</v>
      </c>
      <c r="H531" s="2" t="s">
        <v>2870</v>
      </c>
      <c r="I531" s="2">
        <v>5</v>
      </c>
      <c r="L531" s="2">
        <v>3</v>
      </c>
      <c r="M531" s="2" t="s">
        <v>5817</v>
      </c>
      <c r="N531" s="2" t="s">
        <v>5818</v>
      </c>
      <c r="S531" s="2" t="s">
        <v>207</v>
      </c>
      <c r="T531" s="2" t="s">
        <v>2949</v>
      </c>
      <c r="AC531" s="2">
        <v>23</v>
      </c>
      <c r="AD531" s="2" t="s">
        <v>38</v>
      </c>
      <c r="AE531" s="2" t="s">
        <v>3803</v>
      </c>
    </row>
    <row r="532" spans="1:72" ht="13.5" customHeight="1">
      <c r="A532" s="5" t="str">
        <f t="shared" si="26"/>
        <v>1861_각현내_028</v>
      </c>
      <c r="B532" s="2">
        <v>1861</v>
      </c>
      <c r="C532" s="2" t="s">
        <v>5173</v>
      </c>
      <c r="D532" s="2" t="s">
        <v>5174</v>
      </c>
      <c r="E532" s="2">
        <v>531</v>
      </c>
      <c r="F532" s="2">
        <v>3</v>
      </c>
      <c r="G532" s="2" t="s">
        <v>1053</v>
      </c>
      <c r="H532" s="2" t="s">
        <v>2870</v>
      </c>
      <c r="I532" s="2">
        <v>5</v>
      </c>
      <c r="L532" s="2">
        <v>3</v>
      </c>
      <c r="M532" s="2" t="s">
        <v>5817</v>
      </c>
      <c r="N532" s="2" t="s">
        <v>5818</v>
      </c>
      <c r="S532" s="2" t="s">
        <v>207</v>
      </c>
      <c r="T532" s="2" t="s">
        <v>2949</v>
      </c>
      <c r="AC532" s="2">
        <v>19</v>
      </c>
      <c r="AD532" s="2" t="s">
        <v>114</v>
      </c>
      <c r="AE532" s="2" t="s">
        <v>3820</v>
      </c>
    </row>
    <row r="533" spans="1:72" ht="13.5" customHeight="1">
      <c r="A533" s="5" t="str">
        <f t="shared" si="26"/>
        <v>1861_각현내_028</v>
      </c>
      <c r="B533" s="2">
        <v>1861</v>
      </c>
      <c r="C533" s="2" t="s">
        <v>5173</v>
      </c>
      <c r="D533" s="2" t="s">
        <v>5174</v>
      </c>
      <c r="E533" s="2">
        <v>532</v>
      </c>
      <c r="F533" s="2">
        <v>3</v>
      </c>
      <c r="G533" s="2" t="s">
        <v>1053</v>
      </c>
      <c r="H533" s="2" t="s">
        <v>2870</v>
      </c>
      <c r="I533" s="2">
        <v>5</v>
      </c>
      <c r="L533" s="2">
        <v>3</v>
      </c>
      <c r="M533" s="2" t="s">
        <v>5817</v>
      </c>
      <c r="N533" s="2" t="s">
        <v>5818</v>
      </c>
      <c r="T533" s="2" t="s">
        <v>5221</v>
      </c>
      <c r="U533" s="2" t="s">
        <v>66</v>
      </c>
      <c r="V533" s="2" t="s">
        <v>2961</v>
      </c>
      <c r="Y533" s="2" t="s">
        <v>1312</v>
      </c>
      <c r="Z533" s="2" t="s">
        <v>3352</v>
      </c>
      <c r="AC533" s="2">
        <v>24</v>
      </c>
      <c r="AD533" s="2" t="s">
        <v>490</v>
      </c>
      <c r="AE533" s="2" t="s">
        <v>3854</v>
      </c>
    </row>
    <row r="534" spans="1:72" ht="13.5" customHeight="1">
      <c r="A534" s="5" t="str">
        <f t="shared" si="26"/>
        <v>1861_각현내_028</v>
      </c>
      <c r="B534" s="2">
        <v>1861</v>
      </c>
      <c r="C534" s="2" t="s">
        <v>5173</v>
      </c>
      <c r="D534" s="2" t="s">
        <v>5174</v>
      </c>
      <c r="E534" s="2">
        <v>533</v>
      </c>
      <c r="F534" s="2">
        <v>3</v>
      </c>
      <c r="G534" s="2" t="s">
        <v>1053</v>
      </c>
      <c r="H534" s="2" t="s">
        <v>2870</v>
      </c>
      <c r="I534" s="2">
        <v>5</v>
      </c>
      <c r="L534" s="2">
        <v>4</v>
      </c>
      <c r="M534" s="2" t="s">
        <v>5819</v>
      </c>
      <c r="N534" s="2" t="s">
        <v>5820</v>
      </c>
      <c r="T534" s="2" t="s">
        <v>5220</v>
      </c>
      <c r="U534" s="2" t="s">
        <v>229</v>
      </c>
      <c r="V534" s="2" t="s">
        <v>2966</v>
      </c>
      <c r="W534" s="2" t="s">
        <v>546</v>
      </c>
      <c r="X534" s="2" t="s">
        <v>3007</v>
      </c>
      <c r="Y534" s="2" t="s">
        <v>1313</v>
      </c>
      <c r="Z534" s="2" t="s">
        <v>3353</v>
      </c>
      <c r="AC534" s="2">
        <v>48</v>
      </c>
      <c r="AD534" s="2" t="s">
        <v>123</v>
      </c>
      <c r="AE534" s="2" t="s">
        <v>3824</v>
      </c>
      <c r="AJ534" s="2" t="s">
        <v>17</v>
      </c>
      <c r="AK534" s="2" t="s">
        <v>3864</v>
      </c>
      <c r="AL534" s="2" t="s">
        <v>39</v>
      </c>
      <c r="AM534" s="2" t="s">
        <v>3867</v>
      </c>
      <c r="AT534" s="2" t="s">
        <v>1314</v>
      </c>
      <c r="AU534" s="2" t="s">
        <v>3936</v>
      </c>
      <c r="AV534" s="2" t="s">
        <v>1315</v>
      </c>
      <c r="AW534" s="2" t="s">
        <v>4084</v>
      </c>
      <c r="BG534" s="2" t="s">
        <v>1316</v>
      </c>
      <c r="BH534" s="2" t="s">
        <v>3940</v>
      </c>
      <c r="BI534" s="2" t="s">
        <v>1317</v>
      </c>
      <c r="BJ534" s="2" t="s">
        <v>4430</v>
      </c>
      <c r="BK534" s="2" t="s">
        <v>1318</v>
      </c>
      <c r="BL534" s="2" t="s">
        <v>4614</v>
      </c>
      <c r="BM534" s="2" t="s">
        <v>1319</v>
      </c>
      <c r="BN534" s="2" t="s">
        <v>4375</v>
      </c>
      <c r="BO534" s="2" t="s">
        <v>137</v>
      </c>
      <c r="BP534" s="2" t="s">
        <v>2972</v>
      </c>
      <c r="BQ534" s="2" t="s">
        <v>1320</v>
      </c>
      <c r="BR534" s="2" t="s">
        <v>4979</v>
      </c>
      <c r="BS534" s="2" t="s">
        <v>164</v>
      </c>
      <c r="BT534" s="2" t="s">
        <v>3876</v>
      </c>
    </row>
    <row r="535" spans="1:72" ht="13.5" customHeight="1">
      <c r="A535" s="5" t="str">
        <f t="shared" si="26"/>
        <v>1861_각현내_028</v>
      </c>
      <c r="B535" s="2">
        <v>1861</v>
      </c>
      <c r="C535" s="2" t="s">
        <v>5173</v>
      </c>
      <c r="D535" s="2" t="s">
        <v>5174</v>
      </c>
      <c r="E535" s="2">
        <v>534</v>
      </c>
      <c r="F535" s="2">
        <v>3</v>
      </c>
      <c r="G535" s="2" t="s">
        <v>1053</v>
      </c>
      <c r="H535" s="2" t="s">
        <v>2870</v>
      </c>
      <c r="I535" s="2">
        <v>5</v>
      </c>
      <c r="L535" s="2">
        <v>4</v>
      </c>
      <c r="M535" s="2" t="s">
        <v>5819</v>
      </c>
      <c r="N535" s="2" t="s">
        <v>5820</v>
      </c>
      <c r="S535" s="2" t="s">
        <v>51</v>
      </c>
      <c r="T535" s="2" t="s">
        <v>2942</v>
      </c>
      <c r="W535" s="2" t="s">
        <v>127</v>
      </c>
      <c r="X535" s="2" t="s">
        <v>2989</v>
      </c>
      <c r="Y535" s="2" t="s">
        <v>10</v>
      </c>
      <c r="Z535" s="2" t="s">
        <v>2986</v>
      </c>
      <c r="AC535" s="2">
        <v>52</v>
      </c>
      <c r="AD535" s="2" t="s">
        <v>121</v>
      </c>
      <c r="AE535" s="2" t="s">
        <v>3823</v>
      </c>
      <c r="AJ535" s="2" t="s">
        <v>17</v>
      </c>
      <c r="AK535" s="2" t="s">
        <v>3864</v>
      </c>
      <c r="AL535" s="2" t="s">
        <v>130</v>
      </c>
      <c r="AM535" s="2" t="s">
        <v>3873</v>
      </c>
      <c r="AT535" s="2" t="s">
        <v>137</v>
      </c>
      <c r="AU535" s="2" t="s">
        <v>2972</v>
      </c>
      <c r="AV535" s="2" t="s">
        <v>1321</v>
      </c>
      <c r="AW535" s="2" t="s">
        <v>4085</v>
      </c>
      <c r="BG535" s="2" t="s">
        <v>137</v>
      </c>
      <c r="BH535" s="2" t="s">
        <v>2972</v>
      </c>
      <c r="BI535" s="2" t="s">
        <v>1322</v>
      </c>
      <c r="BJ535" s="2" t="s">
        <v>4431</v>
      </c>
      <c r="BK535" s="2" t="s">
        <v>137</v>
      </c>
      <c r="BL535" s="2" t="s">
        <v>2972</v>
      </c>
      <c r="BM535" s="2" t="s">
        <v>1323</v>
      </c>
      <c r="BN535" s="2" t="s">
        <v>4096</v>
      </c>
      <c r="BO535" s="2" t="s">
        <v>137</v>
      </c>
      <c r="BP535" s="2" t="s">
        <v>2972</v>
      </c>
      <c r="BQ535" s="2" t="s">
        <v>1324</v>
      </c>
      <c r="BR535" s="2" t="s">
        <v>4980</v>
      </c>
      <c r="BS535" s="2" t="s">
        <v>39</v>
      </c>
      <c r="BT535" s="2" t="s">
        <v>3867</v>
      </c>
    </row>
    <row r="536" spans="1:72" ht="13.5" customHeight="1">
      <c r="A536" s="5" t="str">
        <f t="shared" si="26"/>
        <v>1861_각현내_028</v>
      </c>
      <c r="B536" s="2">
        <v>1861</v>
      </c>
      <c r="C536" s="2" t="s">
        <v>5173</v>
      </c>
      <c r="D536" s="2" t="s">
        <v>5174</v>
      </c>
      <c r="E536" s="2">
        <v>535</v>
      </c>
      <c r="F536" s="2">
        <v>3</v>
      </c>
      <c r="G536" s="2" t="s">
        <v>1053</v>
      </c>
      <c r="H536" s="2" t="s">
        <v>2870</v>
      </c>
      <c r="I536" s="2">
        <v>5</v>
      </c>
      <c r="L536" s="2">
        <v>4</v>
      </c>
      <c r="M536" s="2" t="s">
        <v>5819</v>
      </c>
      <c r="N536" s="2" t="s">
        <v>5820</v>
      </c>
      <c r="S536" s="2" t="s">
        <v>109</v>
      </c>
      <c r="T536" s="2" t="s">
        <v>2945</v>
      </c>
      <c r="Y536" s="2" t="s">
        <v>1325</v>
      </c>
      <c r="Z536" s="2" t="s">
        <v>3354</v>
      </c>
      <c r="AC536" s="2">
        <v>24</v>
      </c>
      <c r="AD536" s="2" t="s">
        <v>490</v>
      </c>
      <c r="AE536" s="2" t="s">
        <v>3854</v>
      </c>
    </row>
    <row r="537" spans="1:72" ht="13.5" customHeight="1">
      <c r="A537" s="5" t="str">
        <f t="shared" si="26"/>
        <v>1861_각현내_028</v>
      </c>
      <c r="B537" s="2">
        <v>1861</v>
      </c>
      <c r="C537" s="2" t="s">
        <v>5173</v>
      </c>
      <c r="D537" s="2" t="s">
        <v>5174</v>
      </c>
      <c r="E537" s="2">
        <v>536</v>
      </c>
      <c r="F537" s="2">
        <v>3</v>
      </c>
      <c r="G537" s="2" t="s">
        <v>1053</v>
      </c>
      <c r="H537" s="2" t="s">
        <v>2870</v>
      </c>
      <c r="I537" s="2">
        <v>5</v>
      </c>
      <c r="L537" s="2">
        <v>4</v>
      </c>
      <c r="M537" s="2" t="s">
        <v>5819</v>
      </c>
      <c r="N537" s="2" t="s">
        <v>5820</v>
      </c>
      <c r="S537" s="2" t="s">
        <v>109</v>
      </c>
      <c r="T537" s="2" t="s">
        <v>2945</v>
      </c>
      <c r="Y537" s="2" t="s">
        <v>1326</v>
      </c>
      <c r="Z537" s="2" t="s">
        <v>3355</v>
      </c>
      <c r="AC537" s="2">
        <v>23</v>
      </c>
      <c r="AD537" s="2" t="s">
        <v>38</v>
      </c>
      <c r="AE537" s="2" t="s">
        <v>3803</v>
      </c>
    </row>
    <row r="538" spans="1:72" ht="13.5" customHeight="1">
      <c r="A538" s="5" t="str">
        <f t="shared" si="26"/>
        <v>1861_각현내_028</v>
      </c>
      <c r="B538" s="2">
        <v>1861</v>
      </c>
      <c r="C538" s="2" t="s">
        <v>5173</v>
      </c>
      <c r="D538" s="2" t="s">
        <v>5174</v>
      </c>
      <c r="E538" s="2">
        <v>537</v>
      </c>
      <c r="F538" s="2">
        <v>3</v>
      </c>
      <c r="G538" s="2" t="s">
        <v>1053</v>
      </c>
      <c r="H538" s="2" t="s">
        <v>2870</v>
      </c>
      <c r="I538" s="2">
        <v>5</v>
      </c>
      <c r="L538" s="2">
        <v>4</v>
      </c>
      <c r="M538" s="2" t="s">
        <v>5819</v>
      </c>
      <c r="N538" s="2" t="s">
        <v>5820</v>
      </c>
      <c r="S538" s="2" t="s">
        <v>207</v>
      </c>
      <c r="T538" s="2" t="s">
        <v>2949</v>
      </c>
      <c r="AC538" s="2">
        <v>13</v>
      </c>
      <c r="AD538" s="2" t="s">
        <v>72</v>
      </c>
      <c r="AE538" s="2" t="s">
        <v>3809</v>
      </c>
    </row>
    <row r="539" spans="1:72" ht="13.5" customHeight="1">
      <c r="A539" s="5" t="str">
        <f t="shared" si="26"/>
        <v>1861_각현내_028</v>
      </c>
      <c r="B539" s="2">
        <v>1861</v>
      </c>
      <c r="C539" s="2" t="s">
        <v>5173</v>
      </c>
      <c r="D539" s="2" t="s">
        <v>5174</v>
      </c>
      <c r="E539" s="2">
        <v>538</v>
      </c>
      <c r="F539" s="2">
        <v>3</v>
      </c>
      <c r="G539" s="2" t="s">
        <v>1053</v>
      </c>
      <c r="H539" s="2" t="s">
        <v>2870</v>
      </c>
      <c r="I539" s="2">
        <v>5</v>
      </c>
      <c r="L539" s="2">
        <v>4</v>
      </c>
      <c r="M539" s="2" t="s">
        <v>5819</v>
      </c>
      <c r="N539" s="2" t="s">
        <v>5820</v>
      </c>
      <c r="S539" s="2" t="s">
        <v>207</v>
      </c>
      <c r="T539" s="2" t="s">
        <v>2949</v>
      </c>
      <c r="AC539" s="2">
        <v>10</v>
      </c>
      <c r="AD539" s="2" t="s">
        <v>86</v>
      </c>
      <c r="AE539" s="2" t="s">
        <v>3815</v>
      </c>
    </row>
    <row r="540" spans="1:72" ht="13.5" customHeight="1">
      <c r="A540" s="5" t="str">
        <f t="shared" si="26"/>
        <v>1861_각현내_028</v>
      </c>
      <c r="B540" s="2">
        <v>1861</v>
      </c>
      <c r="C540" s="2" t="s">
        <v>5173</v>
      </c>
      <c r="D540" s="2" t="s">
        <v>5174</v>
      </c>
      <c r="E540" s="2">
        <v>539</v>
      </c>
      <c r="F540" s="2">
        <v>3</v>
      </c>
      <c r="G540" s="2" t="s">
        <v>1053</v>
      </c>
      <c r="H540" s="2" t="s">
        <v>2870</v>
      </c>
      <c r="I540" s="2">
        <v>5</v>
      </c>
      <c r="L540" s="2">
        <v>5</v>
      </c>
      <c r="M540" s="2" t="s">
        <v>5821</v>
      </c>
      <c r="N540" s="2" t="s">
        <v>5822</v>
      </c>
      <c r="O540" s="2" t="s">
        <v>6</v>
      </c>
      <c r="P540" s="2" t="s">
        <v>2927</v>
      </c>
      <c r="T540" s="2" t="s">
        <v>5220</v>
      </c>
      <c r="U540" s="2" t="s">
        <v>229</v>
      </c>
      <c r="V540" s="2" t="s">
        <v>2966</v>
      </c>
      <c r="W540" s="2" t="s">
        <v>546</v>
      </c>
      <c r="X540" s="2" t="s">
        <v>3007</v>
      </c>
      <c r="Y540" s="2" t="s">
        <v>1327</v>
      </c>
      <c r="Z540" s="2" t="s">
        <v>3356</v>
      </c>
      <c r="AC540" s="2">
        <v>30</v>
      </c>
      <c r="AD540" s="2" t="s">
        <v>77</v>
      </c>
      <c r="AE540" s="2" t="s">
        <v>3811</v>
      </c>
      <c r="AJ540" s="2" t="s">
        <v>17</v>
      </c>
      <c r="AK540" s="2" t="s">
        <v>3864</v>
      </c>
      <c r="AL540" s="2" t="s">
        <v>39</v>
      </c>
      <c r="AM540" s="2" t="s">
        <v>3867</v>
      </c>
      <c r="AT540" s="2" t="s">
        <v>229</v>
      </c>
      <c r="AU540" s="2" t="s">
        <v>2966</v>
      </c>
      <c r="AV540" s="2" t="s">
        <v>1328</v>
      </c>
      <c r="AW540" s="2" t="s">
        <v>4086</v>
      </c>
      <c r="BG540" s="2" t="s">
        <v>229</v>
      </c>
      <c r="BH540" s="2" t="s">
        <v>2966</v>
      </c>
      <c r="BI540" s="2" t="s">
        <v>1329</v>
      </c>
      <c r="BJ540" s="2" t="s">
        <v>4432</v>
      </c>
      <c r="BK540" s="2" t="s">
        <v>229</v>
      </c>
      <c r="BL540" s="2" t="s">
        <v>2966</v>
      </c>
      <c r="BM540" s="2" t="s">
        <v>1330</v>
      </c>
      <c r="BN540" s="2" t="s">
        <v>4475</v>
      </c>
      <c r="BO540" s="2" t="s">
        <v>137</v>
      </c>
      <c r="BP540" s="2" t="s">
        <v>2972</v>
      </c>
      <c r="BQ540" s="2" t="s">
        <v>1331</v>
      </c>
      <c r="BR540" s="2" t="s">
        <v>4981</v>
      </c>
      <c r="BS540" s="2" t="s">
        <v>152</v>
      </c>
      <c r="BT540" s="2" t="s">
        <v>3880</v>
      </c>
    </row>
    <row r="541" spans="1:72" ht="13.5" customHeight="1">
      <c r="A541" s="5" t="str">
        <f t="shared" si="26"/>
        <v>1861_각현내_028</v>
      </c>
      <c r="B541" s="2">
        <v>1861</v>
      </c>
      <c r="C541" s="2" t="s">
        <v>5173</v>
      </c>
      <c r="D541" s="2" t="s">
        <v>5174</v>
      </c>
      <c r="E541" s="2">
        <v>540</v>
      </c>
      <c r="F541" s="2">
        <v>3</v>
      </c>
      <c r="G541" s="2" t="s">
        <v>1053</v>
      </c>
      <c r="H541" s="2" t="s">
        <v>2870</v>
      </c>
      <c r="I541" s="2">
        <v>5</v>
      </c>
      <c r="L541" s="2">
        <v>5</v>
      </c>
      <c r="M541" s="2" t="s">
        <v>5821</v>
      </c>
      <c r="N541" s="2" t="s">
        <v>5822</v>
      </c>
      <c r="S541" s="2" t="s">
        <v>46</v>
      </c>
      <c r="T541" s="2" t="s">
        <v>2941</v>
      </c>
      <c r="W541" s="2" t="s">
        <v>215</v>
      </c>
      <c r="X541" s="2" t="s">
        <v>2995</v>
      </c>
      <c r="Y541" s="2" t="s">
        <v>10</v>
      </c>
      <c r="Z541" s="2" t="s">
        <v>2986</v>
      </c>
      <c r="AC541" s="2">
        <v>50</v>
      </c>
      <c r="AD541" s="2" t="s">
        <v>106</v>
      </c>
      <c r="AE541" s="2" t="s">
        <v>3817</v>
      </c>
    </row>
    <row r="542" spans="1:72" ht="13.5" customHeight="1">
      <c r="A542" s="5" t="str">
        <f t="shared" si="26"/>
        <v>1861_각현내_028</v>
      </c>
      <c r="B542" s="2">
        <v>1861</v>
      </c>
      <c r="C542" s="2" t="s">
        <v>5173</v>
      </c>
      <c r="D542" s="2" t="s">
        <v>5174</v>
      </c>
      <c r="E542" s="2">
        <v>541</v>
      </c>
      <c r="F542" s="2">
        <v>3</v>
      </c>
      <c r="G542" s="2" t="s">
        <v>1053</v>
      </c>
      <c r="H542" s="2" t="s">
        <v>2870</v>
      </c>
      <c r="I542" s="2">
        <v>5</v>
      </c>
      <c r="L542" s="2">
        <v>5</v>
      </c>
      <c r="M542" s="2" t="s">
        <v>5821</v>
      </c>
      <c r="N542" s="2" t="s">
        <v>5822</v>
      </c>
      <c r="S542" s="2" t="s">
        <v>207</v>
      </c>
      <c r="T542" s="2" t="s">
        <v>2949</v>
      </c>
      <c r="AC542" s="2">
        <v>5</v>
      </c>
      <c r="AD542" s="2" t="s">
        <v>312</v>
      </c>
      <c r="AE542" s="2" t="s">
        <v>3842</v>
      </c>
    </row>
    <row r="543" spans="1:72" ht="13.5" customHeight="1">
      <c r="A543" s="5" t="str">
        <f t="shared" ref="A543:A571" si="27">HYPERLINK("http://kyu.snu.ac.kr/sdhj/index.jsp?type=hj/GK14785_00_IH_0001_029.jpg","1861_각현내_029")</f>
        <v>1861_각현내_029</v>
      </c>
      <c r="B543" s="2">
        <v>1861</v>
      </c>
      <c r="C543" s="2" t="s">
        <v>5173</v>
      </c>
      <c r="D543" s="2" t="s">
        <v>5174</v>
      </c>
      <c r="E543" s="2">
        <v>542</v>
      </c>
      <c r="F543" s="2">
        <v>3</v>
      </c>
      <c r="G543" s="2" t="s">
        <v>1053</v>
      </c>
      <c r="H543" s="2" t="s">
        <v>2870</v>
      </c>
      <c r="I543" s="2">
        <v>6</v>
      </c>
      <c r="J543" s="2" t="s">
        <v>1332</v>
      </c>
      <c r="K543" s="2" t="s">
        <v>2897</v>
      </c>
      <c r="L543" s="2">
        <v>1</v>
      </c>
      <c r="M543" s="2" t="s">
        <v>5823</v>
      </c>
      <c r="N543" s="2" t="s">
        <v>5824</v>
      </c>
      <c r="T543" s="2" t="s">
        <v>5220</v>
      </c>
      <c r="U543" s="2" t="s">
        <v>229</v>
      </c>
      <c r="V543" s="2" t="s">
        <v>2966</v>
      </c>
      <c r="W543" s="2" t="s">
        <v>546</v>
      </c>
      <c r="X543" s="2" t="s">
        <v>3007</v>
      </c>
      <c r="Y543" s="2" t="s">
        <v>1333</v>
      </c>
      <c r="Z543" s="2" t="s">
        <v>3357</v>
      </c>
      <c r="AC543" s="2">
        <v>46</v>
      </c>
      <c r="AD543" s="2" t="s">
        <v>315</v>
      </c>
      <c r="AE543" s="2" t="s">
        <v>3843</v>
      </c>
      <c r="AJ543" s="2" t="s">
        <v>17</v>
      </c>
      <c r="AK543" s="2" t="s">
        <v>3864</v>
      </c>
      <c r="AL543" s="2" t="s">
        <v>39</v>
      </c>
      <c r="AM543" s="2" t="s">
        <v>3867</v>
      </c>
      <c r="AT543" s="2" t="s">
        <v>1314</v>
      </c>
      <c r="AU543" s="2" t="s">
        <v>3936</v>
      </c>
      <c r="AV543" s="2" t="s">
        <v>1315</v>
      </c>
      <c r="AW543" s="2" t="s">
        <v>4084</v>
      </c>
      <c r="BG543" s="2" t="s">
        <v>229</v>
      </c>
      <c r="BH543" s="2" t="s">
        <v>2966</v>
      </c>
      <c r="BI543" s="2" t="s">
        <v>1317</v>
      </c>
      <c r="BJ543" s="2" t="s">
        <v>4430</v>
      </c>
      <c r="BK543" s="2" t="s">
        <v>1318</v>
      </c>
      <c r="BL543" s="2" t="s">
        <v>4614</v>
      </c>
      <c r="BM543" s="2" t="s">
        <v>1319</v>
      </c>
      <c r="BN543" s="2" t="s">
        <v>4375</v>
      </c>
      <c r="BO543" s="2" t="s">
        <v>137</v>
      </c>
      <c r="BP543" s="2" t="s">
        <v>2972</v>
      </c>
      <c r="BQ543" s="2" t="s">
        <v>1320</v>
      </c>
      <c r="BR543" s="2" t="s">
        <v>4979</v>
      </c>
      <c r="BS543" s="2" t="s">
        <v>164</v>
      </c>
      <c r="BT543" s="2" t="s">
        <v>3876</v>
      </c>
    </row>
    <row r="544" spans="1:72" ht="13.5" customHeight="1">
      <c r="A544" s="5" t="str">
        <f t="shared" si="27"/>
        <v>1861_각현내_029</v>
      </c>
      <c r="B544" s="2">
        <v>1861</v>
      </c>
      <c r="C544" s="2" t="s">
        <v>5173</v>
      </c>
      <c r="D544" s="2" t="s">
        <v>5174</v>
      </c>
      <c r="E544" s="2">
        <v>543</v>
      </c>
      <c r="F544" s="2">
        <v>3</v>
      </c>
      <c r="G544" s="2" t="s">
        <v>1053</v>
      </c>
      <c r="H544" s="2" t="s">
        <v>2870</v>
      </c>
      <c r="I544" s="2">
        <v>6</v>
      </c>
      <c r="L544" s="2">
        <v>1</v>
      </c>
      <c r="M544" s="2" t="s">
        <v>5823</v>
      </c>
      <c r="N544" s="2" t="s">
        <v>5824</v>
      </c>
      <c r="S544" s="2" t="s">
        <v>51</v>
      </c>
      <c r="T544" s="2" t="s">
        <v>2942</v>
      </c>
      <c r="W544" s="2" t="s">
        <v>47</v>
      </c>
      <c r="X544" s="2" t="s">
        <v>5196</v>
      </c>
      <c r="Y544" s="2" t="s">
        <v>10</v>
      </c>
      <c r="Z544" s="2" t="s">
        <v>2986</v>
      </c>
      <c r="AC544" s="2">
        <v>45</v>
      </c>
      <c r="AD544" s="2" t="s">
        <v>315</v>
      </c>
      <c r="AE544" s="2" t="s">
        <v>3843</v>
      </c>
      <c r="AJ544" s="2" t="s">
        <v>17</v>
      </c>
      <c r="AK544" s="2" t="s">
        <v>3864</v>
      </c>
      <c r="AL544" s="2" t="s">
        <v>172</v>
      </c>
      <c r="AM544" s="2" t="s">
        <v>3877</v>
      </c>
      <c r="AT544" s="2" t="s">
        <v>229</v>
      </c>
      <c r="AU544" s="2" t="s">
        <v>2966</v>
      </c>
      <c r="AV544" s="2" t="s">
        <v>1334</v>
      </c>
      <c r="AW544" s="2" t="s">
        <v>4087</v>
      </c>
      <c r="BG544" s="2" t="s">
        <v>229</v>
      </c>
      <c r="BH544" s="2" t="s">
        <v>2966</v>
      </c>
      <c r="BI544" s="2" t="s">
        <v>613</v>
      </c>
      <c r="BJ544" s="2" t="s">
        <v>3997</v>
      </c>
      <c r="BM544" s="2" t="s">
        <v>425</v>
      </c>
      <c r="BN544" s="2" t="s">
        <v>4334</v>
      </c>
      <c r="BO544" s="2" t="s">
        <v>137</v>
      </c>
      <c r="BP544" s="2" t="s">
        <v>2972</v>
      </c>
      <c r="BQ544" s="2" t="s">
        <v>1335</v>
      </c>
      <c r="BR544" s="2" t="s">
        <v>4982</v>
      </c>
      <c r="BS544" s="2" t="s">
        <v>214</v>
      </c>
      <c r="BT544" s="2" t="s">
        <v>3896</v>
      </c>
    </row>
    <row r="545" spans="1:72" ht="13.5" customHeight="1">
      <c r="A545" s="5" t="str">
        <f t="shared" si="27"/>
        <v>1861_각현내_029</v>
      </c>
      <c r="B545" s="2">
        <v>1861</v>
      </c>
      <c r="C545" s="2" t="s">
        <v>5173</v>
      </c>
      <c r="D545" s="2" t="s">
        <v>5174</v>
      </c>
      <c r="E545" s="2">
        <v>544</v>
      </c>
      <c r="F545" s="2">
        <v>3</v>
      </c>
      <c r="G545" s="2" t="s">
        <v>1053</v>
      </c>
      <c r="H545" s="2" t="s">
        <v>2870</v>
      </c>
      <c r="I545" s="2">
        <v>6</v>
      </c>
      <c r="L545" s="2">
        <v>1</v>
      </c>
      <c r="M545" s="2" t="s">
        <v>5823</v>
      </c>
      <c r="N545" s="2" t="s">
        <v>5824</v>
      </c>
      <c r="S545" s="2" t="s">
        <v>59</v>
      </c>
      <c r="T545" s="2" t="s">
        <v>2943</v>
      </c>
      <c r="Y545" s="2" t="s">
        <v>1336</v>
      </c>
      <c r="Z545" s="2" t="s">
        <v>3358</v>
      </c>
      <c r="AC545" s="2">
        <v>34</v>
      </c>
      <c r="AD545" s="2" t="s">
        <v>136</v>
      </c>
      <c r="AE545" s="2" t="s">
        <v>3827</v>
      </c>
    </row>
    <row r="546" spans="1:72" ht="13.5" customHeight="1">
      <c r="A546" s="5" t="str">
        <f t="shared" si="27"/>
        <v>1861_각현내_029</v>
      </c>
      <c r="B546" s="2">
        <v>1861</v>
      </c>
      <c r="C546" s="2" t="s">
        <v>5173</v>
      </c>
      <c r="D546" s="2" t="s">
        <v>5174</v>
      </c>
      <c r="E546" s="2">
        <v>545</v>
      </c>
      <c r="F546" s="2">
        <v>3</v>
      </c>
      <c r="G546" s="2" t="s">
        <v>1053</v>
      </c>
      <c r="H546" s="2" t="s">
        <v>2870</v>
      </c>
      <c r="I546" s="2">
        <v>6</v>
      </c>
      <c r="L546" s="2">
        <v>1</v>
      </c>
      <c r="M546" s="2" t="s">
        <v>5823</v>
      </c>
      <c r="N546" s="2" t="s">
        <v>5824</v>
      </c>
      <c r="S546" s="2" t="s">
        <v>59</v>
      </c>
      <c r="T546" s="2" t="s">
        <v>2943</v>
      </c>
      <c r="Y546" s="2" t="s">
        <v>1337</v>
      </c>
      <c r="Z546" s="2" t="s">
        <v>3359</v>
      </c>
      <c r="AC546" s="2">
        <v>29</v>
      </c>
      <c r="AD546" s="2" t="s">
        <v>450</v>
      </c>
      <c r="AE546" s="2" t="s">
        <v>3852</v>
      </c>
    </row>
    <row r="547" spans="1:72" ht="13.5" customHeight="1">
      <c r="A547" s="5" t="str">
        <f t="shared" si="27"/>
        <v>1861_각현내_029</v>
      </c>
      <c r="B547" s="2">
        <v>1861</v>
      </c>
      <c r="C547" s="2" t="s">
        <v>5173</v>
      </c>
      <c r="D547" s="2" t="s">
        <v>5174</v>
      </c>
      <c r="E547" s="2">
        <v>546</v>
      </c>
      <c r="F547" s="2">
        <v>3</v>
      </c>
      <c r="G547" s="2" t="s">
        <v>1053</v>
      </c>
      <c r="H547" s="2" t="s">
        <v>2870</v>
      </c>
      <c r="I547" s="2">
        <v>6</v>
      </c>
      <c r="L547" s="2">
        <v>1</v>
      </c>
      <c r="M547" s="2" t="s">
        <v>5823</v>
      </c>
      <c r="N547" s="2" t="s">
        <v>5824</v>
      </c>
      <c r="S547" s="2" t="s">
        <v>59</v>
      </c>
      <c r="T547" s="2" t="s">
        <v>2943</v>
      </c>
      <c r="Y547" s="2" t="s">
        <v>1338</v>
      </c>
      <c r="Z547" s="2" t="s">
        <v>4351</v>
      </c>
      <c r="AC547" s="2">
        <v>26</v>
      </c>
      <c r="AD547" s="2" t="s">
        <v>53</v>
      </c>
      <c r="AE547" s="2" t="s">
        <v>3805</v>
      </c>
    </row>
    <row r="548" spans="1:72" ht="13.5" customHeight="1">
      <c r="A548" s="5" t="str">
        <f t="shared" si="27"/>
        <v>1861_각현내_029</v>
      </c>
      <c r="B548" s="2">
        <v>1861</v>
      </c>
      <c r="C548" s="2" t="s">
        <v>5173</v>
      </c>
      <c r="D548" s="2" t="s">
        <v>5174</v>
      </c>
      <c r="E548" s="2">
        <v>547</v>
      </c>
      <c r="F548" s="2">
        <v>3</v>
      </c>
      <c r="G548" s="2" t="s">
        <v>1053</v>
      </c>
      <c r="H548" s="2" t="s">
        <v>2870</v>
      </c>
      <c r="I548" s="2">
        <v>6</v>
      </c>
      <c r="L548" s="2">
        <v>1</v>
      </c>
      <c r="M548" s="2" t="s">
        <v>5823</v>
      </c>
      <c r="N548" s="2" t="s">
        <v>5824</v>
      </c>
      <c r="S548" s="2" t="s">
        <v>109</v>
      </c>
      <c r="T548" s="2" t="s">
        <v>2945</v>
      </c>
      <c r="Y548" s="2" t="s">
        <v>1275</v>
      </c>
      <c r="Z548" s="2" t="s">
        <v>3360</v>
      </c>
      <c r="AC548" s="2">
        <v>17</v>
      </c>
      <c r="AD548" s="2" t="s">
        <v>809</v>
      </c>
      <c r="AE548" s="2" t="s">
        <v>3858</v>
      </c>
    </row>
    <row r="549" spans="1:72" ht="13.5" customHeight="1">
      <c r="A549" s="5" t="str">
        <f t="shared" si="27"/>
        <v>1861_각현내_029</v>
      </c>
      <c r="B549" s="2">
        <v>1861</v>
      </c>
      <c r="C549" s="2" t="s">
        <v>5173</v>
      </c>
      <c r="D549" s="2" t="s">
        <v>5174</v>
      </c>
      <c r="E549" s="2">
        <v>548</v>
      </c>
      <c r="F549" s="2">
        <v>3</v>
      </c>
      <c r="G549" s="2" t="s">
        <v>1053</v>
      </c>
      <c r="H549" s="2" t="s">
        <v>2870</v>
      </c>
      <c r="I549" s="2">
        <v>6</v>
      </c>
      <c r="L549" s="2">
        <v>1</v>
      </c>
      <c r="M549" s="2" t="s">
        <v>5823</v>
      </c>
      <c r="N549" s="2" t="s">
        <v>5824</v>
      </c>
      <c r="S549" s="2" t="s">
        <v>109</v>
      </c>
      <c r="T549" s="2" t="s">
        <v>2945</v>
      </c>
      <c r="Y549" s="2" t="s">
        <v>1339</v>
      </c>
      <c r="Z549" s="2" t="s">
        <v>3361</v>
      </c>
      <c r="AC549" s="2">
        <v>6</v>
      </c>
      <c r="AD549" s="2" t="s">
        <v>312</v>
      </c>
      <c r="AE549" s="2" t="s">
        <v>3842</v>
      </c>
    </row>
    <row r="550" spans="1:72" ht="13.5" customHeight="1">
      <c r="A550" s="5" t="str">
        <f t="shared" si="27"/>
        <v>1861_각현내_029</v>
      </c>
      <c r="B550" s="2">
        <v>1861</v>
      </c>
      <c r="C550" s="2" t="s">
        <v>5173</v>
      </c>
      <c r="D550" s="2" t="s">
        <v>5174</v>
      </c>
      <c r="E550" s="2">
        <v>549</v>
      </c>
      <c r="F550" s="2">
        <v>3</v>
      </c>
      <c r="G550" s="2" t="s">
        <v>1053</v>
      </c>
      <c r="H550" s="2" t="s">
        <v>2870</v>
      </c>
      <c r="I550" s="2">
        <v>6</v>
      </c>
      <c r="L550" s="2">
        <v>1</v>
      </c>
      <c r="M550" s="2" t="s">
        <v>5823</v>
      </c>
      <c r="N550" s="2" t="s">
        <v>5824</v>
      </c>
      <c r="S550" s="2" t="s">
        <v>109</v>
      </c>
      <c r="T550" s="2" t="s">
        <v>2945</v>
      </c>
      <c r="Y550" s="2" t="s">
        <v>5167</v>
      </c>
      <c r="Z550" s="2" t="s">
        <v>5168</v>
      </c>
      <c r="AC550" s="2">
        <v>13</v>
      </c>
      <c r="AD550" s="2" t="s">
        <v>72</v>
      </c>
      <c r="AE550" s="2" t="s">
        <v>3809</v>
      </c>
    </row>
    <row r="551" spans="1:72" ht="13.5" customHeight="1">
      <c r="A551" s="5" t="str">
        <f t="shared" si="27"/>
        <v>1861_각현내_029</v>
      </c>
      <c r="B551" s="2">
        <v>1861</v>
      </c>
      <c r="C551" s="2" t="s">
        <v>5173</v>
      </c>
      <c r="D551" s="2" t="s">
        <v>5174</v>
      </c>
      <c r="E551" s="2">
        <v>550</v>
      </c>
      <c r="F551" s="2">
        <v>3</v>
      </c>
      <c r="G551" s="2" t="s">
        <v>1053</v>
      </c>
      <c r="H551" s="2" t="s">
        <v>2870</v>
      </c>
      <c r="I551" s="2">
        <v>6</v>
      </c>
      <c r="L551" s="2">
        <v>1</v>
      </c>
      <c r="M551" s="2" t="s">
        <v>5823</v>
      </c>
      <c r="N551" s="2" t="s">
        <v>5824</v>
      </c>
      <c r="S551" s="2" t="s">
        <v>207</v>
      </c>
      <c r="T551" s="2" t="s">
        <v>2949</v>
      </c>
      <c r="AC551" s="2">
        <v>20</v>
      </c>
      <c r="AD551" s="2" t="s">
        <v>114</v>
      </c>
      <c r="AE551" s="2" t="s">
        <v>3820</v>
      </c>
    </row>
    <row r="552" spans="1:72" ht="13.5" customHeight="1">
      <c r="A552" s="5" t="str">
        <f t="shared" si="27"/>
        <v>1861_각현내_029</v>
      </c>
      <c r="B552" s="2">
        <v>1861</v>
      </c>
      <c r="C552" s="2" t="s">
        <v>5173</v>
      </c>
      <c r="D552" s="2" t="s">
        <v>5174</v>
      </c>
      <c r="E552" s="2">
        <v>551</v>
      </c>
      <c r="F552" s="2">
        <v>3</v>
      </c>
      <c r="G552" s="2" t="s">
        <v>1053</v>
      </c>
      <c r="H552" s="2" t="s">
        <v>2870</v>
      </c>
      <c r="I552" s="2">
        <v>6</v>
      </c>
      <c r="L552" s="2">
        <v>1</v>
      </c>
      <c r="M552" s="2" t="s">
        <v>5823</v>
      </c>
      <c r="N552" s="2" t="s">
        <v>5824</v>
      </c>
      <c r="S552" s="2" t="s">
        <v>207</v>
      </c>
      <c r="T552" s="2" t="s">
        <v>2949</v>
      </c>
      <c r="AC552" s="2">
        <v>13</v>
      </c>
      <c r="AD552" s="2" t="s">
        <v>72</v>
      </c>
      <c r="AE552" s="2" t="s">
        <v>3809</v>
      </c>
    </row>
    <row r="553" spans="1:72" ht="13.5" customHeight="1">
      <c r="A553" s="5" t="str">
        <f t="shared" si="27"/>
        <v>1861_각현내_029</v>
      </c>
      <c r="B553" s="2">
        <v>1861</v>
      </c>
      <c r="C553" s="2" t="s">
        <v>5173</v>
      </c>
      <c r="D553" s="2" t="s">
        <v>5174</v>
      </c>
      <c r="E553" s="2">
        <v>552</v>
      </c>
      <c r="F553" s="2">
        <v>3</v>
      </c>
      <c r="G553" s="2" t="s">
        <v>1053</v>
      </c>
      <c r="H553" s="2" t="s">
        <v>2870</v>
      </c>
      <c r="I553" s="2">
        <v>6</v>
      </c>
      <c r="L553" s="2">
        <v>1</v>
      </c>
      <c r="M553" s="2" t="s">
        <v>5823</v>
      </c>
      <c r="N553" s="2" t="s">
        <v>5824</v>
      </c>
      <c r="T553" s="2" t="s">
        <v>5221</v>
      </c>
      <c r="U553" s="2" t="s">
        <v>63</v>
      </c>
      <c r="V553" s="2" t="s">
        <v>2960</v>
      </c>
      <c r="Y553" s="2" t="s">
        <v>1340</v>
      </c>
      <c r="Z553" s="2" t="s">
        <v>3362</v>
      </c>
      <c r="AC553" s="2">
        <v>46</v>
      </c>
      <c r="AD553" s="2" t="s">
        <v>81</v>
      </c>
      <c r="AE553" s="2" t="s">
        <v>3813</v>
      </c>
    </row>
    <row r="554" spans="1:72" ht="13.5" customHeight="1">
      <c r="A554" s="5" t="str">
        <f t="shared" si="27"/>
        <v>1861_각현내_029</v>
      </c>
      <c r="B554" s="2">
        <v>1861</v>
      </c>
      <c r="C554" s="2" t="s">
        <v>5173</v>
      </c>
      <c r="D554" s="2" t="s">
        <v>5174</v>
      </c>
      <c r="E554" s="2">
        <v>553</v>
      </c>
      <c r="F554" s="2">
        <v>3</v>
      </c>
      <c r="G554" s="2" t="s">
        <v>1053</v>
      </c>
      <c r="H554" s="2" t="s">
        <v>2870</v>
      </c>
      <c r="I554" s="2">
        <v>6</v>
      </c>
      <c r="L554" s="2">
        <v>1</v>
      </c>
      <c r="M554" s="2" t="s">
        <v>5823</v>
      </c>
      <c r="N554" s="2" t="s">
        <v>5824</v>
      </c>
      <c r="T554" s="2" t="s">
        <v>5221</v>
      </c>
      <c r="U554" s="2" t="s">
        <v>66</v>
      </c>
      <c r="V554" s="2" t="s">
        <v>2961</v>
      </c>
      <c r="Y554" s="2" t="s">
        <v>197</v>
      </c>
      <c r="Z554" s="2" t="s">
        <v>3063</v>
      </c>
      <c r="AC554" s="2">
        <v>18</v>
      </c>
      <c r="AD554" s="2" t="s">
        <v>125</v>
      </c>
      <c r="AE554" s="2" t="s">
        <v>3825</v>
      </c>
    </row>
    <row r="555" spans="1:72" ht="13.5" customHeight="1">
      <c r="A555" s="5" t="str">
        <f t="shared" si="27"/>
        <v>1861_각현내_029</v>
      </c>
      <c r="B555" s="2">
        <v>1861</v>
      </c>
      <c r="C555" s="2" t="s">
        <v>5173</v>
      </c>
      <c r="D555" s="2" t="s">
        <v>5174</v>
      </c>
      <c r="E555" s="2">
        <v>554</v>
      </c>
      <c r="F555" s="2">
        <v>3</v>
      </c>
      <c r="G555" s="2" t="s">
        <v>1053</v>
      </c>
      <c r="H555" s="2" t="s">
        <v>2870</v>
      </c>
      <c r="I555" s="2">
        <v>6</v>
      </c>
      <c r="L555" s="2">
        <v>1</v>
      </c>
      <c r="M555" s="2" t="s">
        <v>5823</v>
      </c>
      <c r="N555" s="2" t="s">
        <v>5824</v>
      </c>
      <c r="T555" s="2" t="s">
        <v>5221</v>
      </c>
      <c r="U555" s="2" t="s">
        <v>66</v>
      </c>
      <c r="V555" s="2" t="s">
        <v>2961</v>
      </c>
      <c r="Y555" s="2" t="s">
        <v>1341</v>
      </c>
      <c r="Z555" s="2" t="s">
        <v>3363</v>
      </c>
      <c r="AC555" s="2">
        <v>20</v>
      </c>
      <c r="AD555" s="2" t="s">
        <v>114</v>
      </c>
      <c r="AE555" s="2" t="s">
        <v>3820</v>
      </c>
    </row>
    <row r="556" spans="1:72" ht="13.5" customHeight="1">
      <c r="A556" s="5" t="str">
        <f t="shared" si="27"/>
        <v>1861_각현내_029</v>
      </c>
      <c r="B556" s="2">
        <v>1861</v>
      </c>
      <c r="C556" s="2" t="s">
        <v>5173</v>
      </c>
      <c r="D556" s="2" t="s">
        <v>5174</v>
      </c>
      <c r="E556" s="2">
        <v>555</v>
      </c>
      <c r="F556" s="2">
        <v>3</v>
      </c>
      <c r="G556" s="2" t="s">
        <v>1053</v>
      </c>
      <c r="H556" s="2" t="s">
        <v>2870</v>
      </c>
      <c r="I556" s="2">
        <v>6</v>
      </c>
      <c r="L556" s="2">
        <v>1</v>
      </c>
      <c r="M556" s="2" t="s">
        <v>5823</v>
      </c>
      <c r="N556" s="2" t="s">
        <v>5824</v>
      </c>
      <c r="T556" s="2" t="s">
        <v>5221</v>
      </c>
      <c r="U556" s="2" t="s">
        <v>63</v>
      </c>
      <c r="V556" s="2" t="s">
        <v>2960</v>
      </c>
      <c r="Y556" s="2" t="s">
        <v>1342</v>
      </c>
      <c r="Z556" s="2" t="s">
        <v>3364</v>
      </c>
      <c r="AC556" s="2">
        <v>16</v>
      </c>
      <c r="AD556" s="2" t="s">
        <v>552</v>
      </c>
      <c r="AE556" s="2" t="s">
        <v>3857</v>
      </c>
    </row>
    <row r="557" spans="1:72" ht="13.5" customHeight="1">
      <c r="A557" s="5" t="str">
        <f t="shared" si="27"/>
        <v>1861_각현내_029</v>
      </c>
      <c r="B557" s="2">
        <v>1861</v>
      </c>
      <c r="C557" s="2" t="s">
        <v>5173</v>
      </c>
      <c r="D557" s="2" t="s">
        <v>5174</v>
      </c>
      <c r="E557" s="2">
        <v>556</v>
      </c>
      <c r="F557" s="2">
        <v>3</v>
      </c>
      <c r="G557" s="2" t="s">
        <v>1053</v>
      </c>
      <c r="H557" s="2" t="s">
        <v>2870</v>
      </c>
      <c r="I557" s="2">
        <v>6</v>
      </c>
      <c r="L557" s="2">
        <v>2</v>
      </c>
      <c r="M557" s="2" t="s">
        <v>5825</v>
      </c>
      <c r="N557" s="2" t="s">
        <v>5826</v>
      </c>
      <c r="T557" s="2" t="s">
        <v>5220</v>
      </c>
      <c r="U557" s="2" t="s">
        <v>229</v>
      </c>
      <c r="V557" s="2" t="s">
        <v>2966</v>
      </c>
      <c r="W557" s="2" t="s">
        <v>546</v>
      </c>
      <c r="X557" s="2" t="s">
        <v>3007</v>
      </c>
      <c r="Y557" s="2" t="s">
        <v>606</v>
      </c>
      <c r="Z557" s="2" t="s">
        <v>3365</v>
      </c>
      <c r="AC557" s="2">
        <v>40</v>
      </c>
      <c r="AD557" s="2" t="s">
        <v>146</v>
      </c>
      <c r="AE557" s="2" t="s">
        <v>3828</v>
      </c>
      <c r="AJ557" s="2" t="s">
        <v>17</v>
      </c>
      <c r="AK557" s="2" t="s">
        <v>3864</v>
      </c>
      <c r="AL557" s="2" t="s">
        <v>39</v>
      </c>
      <c r="AM557" s="2" t="s">
        <v>3867</v>
      </c>
      <c r="AT557" s="2" t="s">
        <v>229</v>
      </c>
      <c r="AU557" s="2" t="s">
        <v>2966</v>
      </c>
      <c r="AV557" s="2" t="s">
        <v>1343</v>
      </c>
      <c r="AW557" s="2" t="s">
        <v>4088</v>
      </c>
      <c r="BG557" s="2" t="s">
        <v>229</v>
      </c>
      <c r="BH557" s="2" t="s">
        <v>2966</v>
      </c>
      <c r="BI557" s="2" t="s">
        <v>1344</v>
      </c>
      <c r="BJ557" s="2" t="s">
        <v>4180</v>
      </c>
      <c r="BK557" s="2" t="s">
        <v>801</v>
      </c>
      <c r="BL557" s="2" t="s">
        <v>3932</v>
      </c>
      <c r="BM557" s="2" t="s">
        <v>657</v>
      </c>
      <c r="BN557" s="2" t="s">
        <v>3248</v>
      </c>
      <c r="BO557" s="2" t="s">
        <v>40</v>
      </c>
      <c r="BP557" s="2" t="s">
        <v>3927</v>
      </c>
      <c r="BQ557" s="2" t="s">
        <v>1345</v>
      </c>
      <c r="BR557" s="2" t="s">
        <v>4983</v>
      </c>
      <c r="BS557" s="2" t="s">
        <v>130</v>
      </c>
      <c r="BT557" s="2" t="s">
        <v>3873</v>
      </c>
    </row>
    <row r="558" spans="1:72" ht="13.5" customHeight="1">
      <c r="A558" s="5" t="str">
        <f t="shared" si="27"/>
        <v>1861_각현내_029</v>
      </c>
      <c r="B558" s="2">
        <v>1861</v>
      </c>
      <c r="C558" s="2" t="s">
        <v>5173</v>
      </c>
      <c r="D558" s="2" t="s">
        <v>5174</v>
      </c>
      <c r="E558" s="2">
        <v>557</v>
      </c>
      <c r="F558" s="2">
        <v>3</v>
      </c>
      <c r="G558" s="2" t="s">
        <v>1053</v>
      </c>
      <c r="H558" s="2" t="s">
        <v>2870</v>
      </c>
      <c r="I558" s="2">
        <v>6</v>
      </c>
      <c r="L558" s="2">
        <v>2</v>
      </c>
      <c r="M558" s="2" t="s">
        <v>5825</v>
      </c>
      <c r="N558" s="2" t="s">
        <v>5826</v>
      </c>
      <c r="S558" s="2" t="s">
        <v>51</v>
      </c>
      <c r="T558" s="2" t="s">
        <v>2942</v>
      </c>
      <c r="W558" s="2" t="s">
        <v>95</v>
      </c>
      <c r="X558" s="2" t="s">
        <v>5192</v>
      </c>
      <c r="Y558" s="2" t="s">
        <v>10</v>
      </c>
      <c r="Z558" s="2" t="s">
        <v>2986</v>
      </c>
      <c r="AC558" s="2">
        <v>40</v>
      </c>
      <c r="AD558" s="2" t="s">
        <v>146</v>
      </c>
      <c r="AE558" s="2" t="s">
        <v>3828</v>
      </c>
      <c r="AJ558" s="2" t="s">
        <v>17</v>
      </c>
      <c r="AK558" s="2" t="s">
        <v>3864</v>
      </c>
      <c r="AL558" s="2" t="s">
        <v>94</v>
      </c>
      <c r="AM558" s="2" t="s">
        <v>5274</v>
      </c>
      <c r="AT558" s="2" t="s">
        <v>137</v>
      </c>
      <c r="AU558" s="2" t="s">
        <v>2972</v>
      </c>
      <c r="AV558" s="2" t="s">
        <v>159</v>
      </c>
      <c r="AW558" s="2" t="s">
        <v>3948</v>
      </c>
      <c r="BG558" s="2" t="s">
        <v>137</v>
      </c>
      <c r="BH558" s="2" t="s">
        <v>2972</v>
      </c>
      <c r="BI558" s="2" t="s">
        <v>1346</v>
      </c>
      <c r="BJ558" s="2" t="s">
        <v>4433</v>
      </c>
      <c r="BK558" s="2" t="s">
        <v>137</v>
      </c>
      <c r="BL558" s="2" t="s">
        <v>2972</v>
      </c>
      <c r="BM558" s="2" t="s">
        <v>1347</v>
      </c>
      <c r="BN558" s="2" t="s">
        <v>5289</v>
      </c>
      <c r="BO558" s="2" t="s">
        <v>137</v>
      </c>
      <c r="BP558" s="2" t="s">
        <v>2972</v>
      </c>
      <c r="BQ558" s="2" t="s">
        <v>1348</v>
      </c>
      <c r="BR558" s="2" t="s">
        <v>4984</v>
      </c>
      <c r="BS558" s="2" t="s">
        <v>39</v>
      </c>
      <c r="BT558" s="2" t="s">
        <v>3867</v>
      </c>
    </row>
    <row r="559" spans="1:72" ht="13.5" customHeight="1">
      <c r="A559" s="5" t="str">
        <f t="shared" si="27"/>
        <v>1861_각현내_029</v>
      </c>
      <c r="B559" s="2">
        <v>1861</v>
      </c>
      <c r="C559" s="2" t="s">
        <v>5173</v>
      </c>
      <c r="D559" s="2" t="s">
        <v>5174</v>
      </c>
      <c r="E559" s="2">
        <v>558</v>
      </c>
      <c r="F559" s="2">
        <v>3</v>
      </c>
      <c r="G559" s="2" t="s">
        <v>1053</v>
      </c>
      <c r="H559" s="2" t="s">
        <v>2870</v>
      </c>
      <c r="I559" s="2">
        <v>6</v>
      </c>
      <c r="L559" s="2">
        <v>2</v>
      </c>
      <c r="M559" s="2" t="s">
        <v>5825</v>
      </c>
      <c r="N559" s="2" t="s">
        <v>5826</v>
      </c>
      <c r="S559" s="2" t="s">
        <v>109</v>
      </c>
      <c r="T559" s="2" t="s">
        <v>2945</v>
      </c>
      <c r="Y559" s="2" t="s">
        <v>1349</v>
      </c>
      <c r="Z559" s="2" t="s">
        <v>3366</v>
      </c>
      <c r="AC559" s="2">
        <v>16</v>
      </c>
      <c r="AD559" s="2" t="s">
        <v>552</v>
      </c>
      <c r="AE559" s="2" t="s">
        <v>3857</v>
      </c>
    </row>
    <row r="560" spans="1:72" ht="13.5" customHeight="1">
      <c r="A560" s="5" t="str">
        <f t="shared" si="27"/>
        <v>1861_각현내_029</v>
      </c>
      <c r="B560" s="2">
        <v>1861</v>
      </c>
      <c r="C560" s="2" t="s">
        <v>5173</v>
      </c>
      <c r="D560" s="2" t="s">
        <v>5174</v>
      </c>
      <c r="E560" s="2">
        <v>559</v>
      </c>
      <c r="F560" s="2">
        <v>3</v>
      </c>
      <c r="G560" s="2" t="s">
        <v>1053</v>
      </c>
      <c r="H560" s="2" t="s">
        <v>2870</v>
      </c>
      <c r="I560" s="2">
        <v>6</v>
      </c>
      <c r="L560" s="2">
        <v>2</v>
      </c>
      <c r="M560" s="2" t="s">
        <v>5825</v>
      </c>
      <c r="N560" s="2" t="s">
        <v>5826</v>
      </c>
      <c r="S560" s="2" t="s">
        <v>109</v>
      </c>
      <c r="T560" s="2" t="s">
        <v>2945</v>
      </c>
      <c r="Y560" s="2" t="s">
        <v>1350</v>
      </c>
      <c r="Z560" s="2" t="s">
        <v>3367</v>
      </c>
      <c r="AC560" s="2">
        <v>14</v>
      </c>
      <c r="AD560" s="2" t="s">
        <v>192</v>
      </c>
      <c r="AE560" s="2" t="s">
        <v>3831</v>
      </c>
    </row>
    <row r="561" spans="1:72" ht="13.5" customHeight="1">
      <c r="A561" s="5" t="str">
        <f t="shared" si="27"/>
        <v>1861_각현내_029</v>
      </c>
      <c r="B561" s="2">
        <v>1861</v>
      </c>
      <c r="C561" s="2" t="s">
        <v>5173</v>
      </c>
      <c r="D561" s="2" t="s">
        <v>5174</v>
      </c>
      <c r="E561" s="2">
        <v>560</v>
      </c>
      <c r="F561" s="2">
        <v>3</v>
      </c>
      <c r="G561" s="2" t="s">
        <v>1053</v>
      </c>
      <c r="H561" s="2" t="s">
        <v>2870</v>
      </c>
      <c r="I561" s="2">
        <v>6</v>
      </c>
      <c r="L561" s="2">
        <v>2</v>
      </c>
      <c r="M561" s="2" t="s">
        <v>5825</v>
      </c>
      <c r="N561" s="2" t="s">
        <v>5826</v>
      </c>
      <c r="S561" s="2" t="s">
        <v>109</v>
      </c>
      <c r="T561" s="2" t="s">
        <v>2945</v>
      </c>
      <c r="Y561" s="2" t="s">
        <v>1351</v>
      </c>
      <c r="Z561" s="2" t="s">
        <v>3368</v>
      </c>
      <c r="AC561" s="2">
        <v>12</v>
      </c>
      <c r="AD561" s="2" t="s">
        <v>353</v>
      </c>
      <c r="AE561" s="2" t="s">
        <v>3847</v>
      </c>
    </row>
    <row r="562" spans="1:72" ht="13.5" customHeight="1">
      <c r="A562" s="5" t="str">
        <f t="shared" si="27"/>
        <v>1861_각현내_029</v>
      </c>
      <c r="B562" s="2">
        <v>1861</v>
      </c>
      <c r="C562" s="2" t="s">
        <v>5173</v>
      </c>
      <c r="D562" s="2" t="s">
        <v>5174</v>
      </c>
      <c r="E562" s="2">
        <v>561</v>
      </c>
      <c r="F562" s="2">
        <v>3</v>
      </c>
      <c r="G562" s="2" t="s">
        <v>1053</v>
      </c>
      <c r="H562" s="2" t="s">
        <v>2870</v>
      </c>
      <c r="I562" s="2">
        <v>6</v>
      </c>
      <c r="L562" s="2">
        <v>2</v>
      </c>
      <c r="M562" s="2" t="s">
        <v>5825</v>
      </c>
      <c r="N562" s="2" t="s">
        <v>5826</v>
      </c>
      <c r="S562" s="2" t="s">
        <v>207</v>
      </c>
      <c r="T562" s="2" t="s">
        <v>2949</v>
      </c>
      <c r="AC562" s="2">
        <v>10</v>
      </c>
      <c r="AD562" s="2" t="s">
        <v>86</v>
      </c>
      <c r="AE562" s="2" t="s">
        <v>3815</v>
      </c>
    </row>
    <row r="563" spans="1:72" ht="13.5" customHeight="1">
      <c r="A563" s="5" t="str">
        <f t="shared" si="27"/>
        <v>1861_각현내_029</v>
      </c>
      <c r="B563" s="2">
        <v>1861</v>
      </c>
      <c r="C563" s="2" t="s">
        <v>5173</v>
      </c>
      <c r="D563" s="2" t="s">
        <v>5174</v>
      </c>
      <c r="E563" s="2">
        <v>562</v>
      </c>
      <c r="F563" s="2">
        <v>3</v>
      </c>
      <c r="G563" s="2" t="s">
        <v>1053</v>
      </c>
      <c r="H563" s="2" t="s">
        <v>2870</v>
      </c>
      <c r="I563" s="2">
        <v>6</v>
      </c>
      <c r="L563" s="2">
        <v>2</v>
      </c>
      <c r="M563" s="2" t="s">
        <v>5825</v>
      </c>
      <c r="N563" s="2" t="s">
        <v>5826</v>
      </c>
      <c r="S563" s="2" t="s">
        <v>109</v>
      </c>
      <c r="T563" s="2" t="s">
        <v>2945</v>
      </c>
      <c r="Y563" s="2" t="s">
        <v>1352</v>
      </c>
      <c r="Z563" s="2" t="s">
        <v>3369</v>
      </c>
      <c r="AC563" s="2">
        <v>8</v>
      </c>
      <c r="AD563" s="2" t="s">
        <v>902</v>
      </c>
      <c r="AE563" s="2" t="s">
        <v>3859</v>
      </c>
    </row>
    <row r="564" spans="1:72" ht="13.5" customHeight="1">
      <c r="A564" s="5" t="str">
        <f t="shared" si="27"/>
        <v>1861_각현내_029</v>
      </c>
      <c r="B564" s="2">
        <v>1861</v>
      </c>
      <c r="C564" s="2" t="s">
        <v>5173</v>
      </c>
      <c r="D564" s="2" t="s">
        <v>5174</v>
      </c>
      <c r="E564" s="2">
        <v>563</v>
      </c>
      <c r="F564" s="2">
        <v>3</v>
      </c>
      <c r="G564" s="2" t="s">
        <v>1053</v>
      </c>
      <c r="H564" s="2" t="s">
        <v>2870</v>
      </c>
      <c r="I564" s="2">
        <v>6</v>
      </c>
      <c r="L564" s="2">
        <v>3</v>
      </c>
      <c r="M564" s="2" t="s">
        <v>5827</v>
      </c>
      <c r="N564" s="2" t="s">
        <v>5828</v>
      </c>
      <c r="O564" s="2" t="s">
        <v>6</v>
      </c>
      <c r="P564" s="2" t="s">
        <v>2927</v>
      </c>
      <c r="T564" s="2" t="s">
        <v>5220</v>
      </c>
      <c r="U564" s="2" t="s">
        <v>229</v>
      </c>
      <c r="V564" s="2" t="s">
        <v>2966</v>
      </c>
      <c r="W564" s="2" t="s">
        <v>546</v>
      </c>
      <c r="X564" s="2" t="s">
        <v>3007</v>
      </c>
      <c r="Y564" s="2" t="s">
        <v>1353</v>
      </c>
      <c r="Z564" s="2" t="s">
        <v>3370</v>
      </c>
      <c r="AC564" s="2">
        <v>32</v>
      </c>
      <c r="AD564" s="2" t="s">
        <v>129</v>
      </c>
      <c r="AE564" s="2" t="s">
        <v>3826</v>
      </c>
      <c r="AJ564" s="2" t="s">
        <v>17</v>
      </c>
      <c r="AK564" s="2" t="s">
        <v>3864</v>
      </c>
      <c r="AL564" s="2" t="s">
        <v>39</v>
      </c>
      <c r="AM564" s="2" t="s">
        <v>3867</v>
      </c>
      <c r="AT564" s="2" t="s">
        <v>229</v>
      </c>
      <c r="AU564" s="2" t="s">
        <v>2966</v>
      </c>
      <c r="AV564" s="2" t="s">
        <v>1354</v>
      </c>
      <c r="AW564" s="2" t="s">
        <v>4088</v>
      </c>
      <c r="BG564" s="2" t="s">
        <v>229</v>
      </c>
      <c r="BH564" s="2" t="s">
        <v>2966</v>
      </c>
      <c r="BI564" s="2" t="s">
        <v>1344</v>
      </c>
      <c r="BJ564" s="2" t="s">
        <v>4180</v>
      </c>
      <c r="BK564" s="2" t="s">
        <v>1316</v>
      </c>
      <c r="BL564" s="2" t="s">
        <v>3940</v>
      </c>
      <c r="BM564" s="2" t="s">
        <v>1355</v>
      </c>
      <c r="BN564" s="2" t="s">
        <v>3248</v>
      </c>
      <c r="BO564" s="2" t="s">
        <v>40</v>
      </c>
      <c r="BP564" s="2" t="s">
        <v>3927</v>
      </c>
      <c r="BQ564" s="2" t="s">
        <v>1356</v>
      </c>
      <c r="BR564" s="2" t="s">
        <v>4983</v>
      </c>
      <c r="BS564" s="2" t="s">
        <v>130</v>
      </c>
      <c r="BT564" s="2" t="s">
        <v>3873</v>
      </c>
    </row>
    <row r="565" spans="1:72" ht="13.5" customHeight="1">
      <c r="A565" s="5" t="str">
        <f t="shared" si="27"/>
        <v>1861_각현내_029</v>
      </c>
      <c r="B565" s="2">
        <v>1861</v>
      </c>
      <c r="C565" s="2" t="s">
        <v>5173</v>
      </c>
      <c r="D565" s="2" t="s">
        <v>5174</v>
      </c>
      <c r="E565" s="2">
        <v>564</v>
      </c>
      <c r="F565" s="2">
        <v>3</v>
      </c>
      <c r="G565" s="2" t="s">
        <v>1053</v>
      </c>
      <c r="H565" s="2" t="s">
        <v>2870</v>
      </c>
      <c r="I565" s="2">
        <v>6</v>
      </c>
      <c r="L565" s="2">
        <v>3</v>
      </c>
      <c r="M565" s="2" t="s">
        <v>5827</v>
      </c>
      <c r="N565" s="2" t="s">
        <v>5828</v>
      </c>
      <c r="S565" s="2" t="s">
        <v>51</v>
      </c>
      <c r="T565" s="2" t="s">
        <v>2942</v>
      </c>
      <c r="W565" s="2" t="s">
        <v>135</v>
      </c>
      <c r="X565" s="2" t="s">
        <v>2990</v>
      </c>
      <c r="Y565" s="2" t="s">
        <v>10</v>
      </c>
      <c r="Z565" s="2" t="s">
        <v>2986</v>
      </c>
      <c r="AC565" s="2">
        <v>32</v>
      </c>
      <c r="AD565" s="2" t="s">
        <v>129</v>
      </c>
      <c r="AE565" s="2" t="s">
        <v>3826</v>
      </c>
      <c r="AJ565" s="2" t="s">
        <v>17</v>
      </c>
      <c r="AK565" s="2" t="s">
        <v>3864</v>
      </c>
      <c r="AL565" s="2" t="s">
        <v>39</v>
      </c>
      <c r="AM565" s="2" t="s">
        <v>3867</v>
      </c>
      <c r="AT565" s="2" t="s">
        <v>137</v>
      </c>
      <c r="AU565" s="2" t="s">
        <v>2972</v>
      </c>
      <c r="AV565" s="2" t="s">
        <v>138</v>
      </c>
      <c r="AW565" s="2" t="s">
        <v>3577</v>
      </c>
      <c r="BG565" s="2" t="s">
        <v>137</v>
      </c>
      <c r="BH565" s="2" t="s">
        <v>2972</v>
      </c>
      <c r="BI565" s="2" t="s">
        <v>1185</v>
      </c>
      <c r="BJ565" s="2" t="s">
        <v>4069</v>
      </c>
      <c r="BK565" s="2" t="s">
        <v>137</v>
      </c>
      <c r="BL565" s="2" t="s">
        <v>2972</v>
      </c>
      <c r="BM565" s="2" t="s">
        <v>1357</v>
      </c>
      <c r="BN565" s="2" t="s">
        <v>4718</v>
      </c>
      <c r="BO565" s="2" t="s">
        <v>929</v>
      </c>
      <c r="BP565" s="2" t="s">
        <v>3934</v>
      </c>
      <c r="BQ565" s="2" t="s">
        <v>1358</v>
      </c>
      <c r="BR565" s="2" t="s">
        <v>4985</v>
      </c>
      <c r="BS565" s="2" t="s">
        <v>101</v>
      </c>
      <c r="BT565" s="2" t="s">
        <v>3895</v>
      </c>
    </row>
    <row r="566" spans="1:72" ht="13.5" customHeight="1">
      <c r="A566" s="5" t="str">
        <f t="shared" si="27"/>
        <v>1861_각현내_029</v>
      </c>
      <c r="B566" s="2">
        <v>1861</v>
      </c>
      <c r="C566" s="2" t="s">
        <v>5173</v>
      </c>
      <c r="D566" s="2" t="s">
        <v>5174</v>
      </c>
      <c r="E566" s="2">
        <v>565</v>
      </c>
      <c r="F566" s="2">
        <v>3</v>
      </c>
      <c r="G566" s="2" t="s">
        <v>1053</v>
      </c>
      <c r="H566" s="2" t="s">
        <v>2870</v>
      </c>
      <c r="I566" s="2">
        <v>6</v>
      </c>
      <c r="L566" s="2">
        <v>3</v>
      </c>
      <c r="M566" s="2" t="s">
        <v>5827</v>
      </c>
      <c r="N566" s="2" t="s">
        <v>5828</v>
      </c>
      <c r="S566" s="2" t="s">
        <v>109</v>
      </c>
      <c r="T566" s="2" t="s">
        <v>2945</v>
      </c>
      <c r="Y566" s="2" t="s">
        <v>1359</v>
      </c>
      <c r="Z566" s="2" t="s">
        <v>3181</v>
      </c>
      <c r="AC566" s="2">
        <v>11</v>
      </c>
      <c r="AD566" s="2" t="s">
        <v>84</v>
      </c>
      <c r="AE566" s="2" t="s">
        <v>3814</v>
      </c>
    </row>
    <row r="567" spans="1:72" ht="13.5" customHeight="1">
      <c r="A567" s="5" t="str">
        <f t="shared" si="27"/>
        <v>1861_각현내_029</v>
      </c>
      <c r="B567" s="2">
        <v>1861</v>
      </c>
      <c r="C567" s="2" t="s">
        <v>5173</v>
      </c>
      <c r="D567" s="2" t="s">
        <v>5174</v>
      </c>
      <c r="E567" s="2">
        <v>566</v>
      </c>
      <c r="F567" s="2">
        <v>3</v>
      </c>
      <c r="G567" s="2" t="s">
        <v>1053</v>
      </c>
      <c r="H567" s="2" t="s">
        <v>2870</v>
      </c>
      <c r="I567" s="2">
        <v>6</v>
      </c>
      <c r="L567" s="2">
        <v>3</v>
      </c>
      <c r="M567" s="2" t="s">
        <v>5827</v>
      </c>
      <c r="N567" s="2" t="s">
        <v>5828</v>
      </c>
      <c r="S567" s="2" t="s">
        <v>207</v>
      </c>
      <c r="T567" s="2" t="s">
        <v>2949</v>
      </c>
      <c r="AC567" s="2">
        <v>8</v>
      </c>
      <c r="AD567" s="2" t="s">
        <v>902</v>
      </c>
      <c r="AE567" s="2" t="s">
        <v>3859</v>
      </c>
    </row>
    <row r="568" spans="1:72" ht="13.5" customHeight="1">
      <c r="A568" s="5" t="str">
        <f t="shared" si="27"/>
        <v>1861_각현내_029</v>
      </c>
      <c r="B568" s="2">
        <v>1861</v>
      </c>
      <c r="C568" s="2" t="s">
        <v>5173</v>
      </c>
      <c r="D568" s="2" t="s">
        <v>5174</v>
      </c>
      <c r="E568" s="2">
        <v>567</v>
      </c>
      <c r="F568" s="2">
        <v>3</v>
      </c>
      <c r="G568" s="2" t="s">
        <v>1053</v>
      </c>
      <c r="H568" s="2" t="s">
        <v>2870</v>
      </c>
      <c r="I568" s="2">
        <v>6</v>
      </c>
      <c r="L568" s="2">
        <v>4</v>
      </c>
      <c r="M568" s="2" t="s">
        <v>5829</v>
      </c>
      <c r="N568" s="2" t="s">
        <v>5830</v>
      </c>
      <c r="T568" s="2" t="s">
        <v>5220</v>
      </c>
      <c r="U568" s="2" t="s">
        <v>229</v>
      </c>
      <c r="V568" s="2" t="s">
        <v>2966</v>
      </c>
      <c r="W568" s="2" t="s">
        <v>546</v>
      </c>
      <c r="X568" s="2" t="s">
        <v>3007</v>
      </c>
      <c r="Y568" s="2" t="s">
        <v>1360</v>
      </c>
      <c r="Z568" s="2" t="s">
        <v>3371</v>
      </c>
      <c r="AC568" s="2">
        <v>34</v>
      </c>
      <c r="AD568" s="2" t="s">
        <v>136</v>
      </c>
      <c r="AE568" s="2" t="s">
        <v>3827</v>
      </c>
      <c r="AJ568" s="2" t="s">
        <v>17</v>
      </c>
      <c r="AK568" s="2" t="s">
        <v>3864</v>
      </c>
      <c r="AL568" s="2" t="s">
        <v>39</v>
      </c>
      <c r="AM568" s="2" t="s">
        <v>3867</v>
      </c>
      <c r="AT568" s="2" t="s">
        <v>229</v>
      </c>
      <c r="AU568" s="2" t="s">
        <v>2966</v>
      </c>
      <c r="AV568" s="2" t="s">
        <v>1361</v>
      </c>
      <c r="AW568" s="2" t="s">
        <v>4089</v>
      </c>
      <c r="BG568" s="2" t="s">
        <v>229</v>
      </c>
      <c r="BH568" s="2" t="s">
        <v>2966</v>
      </c>
      <c r="BI568" s="2" t="s">
        <v>1182</v>
      </c>
      <c r="BJ568" s="2" t="s">
        <v>3348</v>
      </c>
      <c r="BK568" s="2" t="s">
        <v>229</v>
      </c>
      <c r="BL568" s="2" t="s">
        <v>2966</v>
      </c>
      <c r="BM568" s="2" t="s">
        <v>1183</v>
      </c>
      <c r="BN568" s="2" t="s">
        <v>4703</v>
      </c>
      <c r="BO568" s="2" t="s">
        <v>1362</v>
      </c>
      <c r="BP568" s="2" t="s">
        <v>3941</v>
      </c>
      <c r="BQ568" s="2" t="s">
        <v>1363</v>
      </c>
      <c r="BR568" s="2" t="s">
        <v>5451</v>
      </c>
      <c r="BS568" s="2" t="s">
        <v>152</v>
      </c>
      <c r="BT568" s="2" t="s">
        <v>3880</v>
      </c>
    </row>
    <row r="569" spans="1:72" ht="13.5" customHeight="1">
      <c r="A569" s="5" t="str">
        <f t="shared" si="27"/>
        <v>1861_각현내_029</v>
      </c>
      <c r="B569" s="2">
        <v>1861</v>
      </c>
      <c r="C569" s="2" t="s">
        <v>5173</v>
      </c>
      <c r="D569" s="2" t="s">
        <v>5174</v>
      </c>
      <c r="E569" s="2">
        <v>568</v>
      </c>
      <c r="F569" s="2">
        <v>3</v>
      </c>
      <c r="G569" s="2" t="s">
        <v>1053</v>
      </c>
      <c r="H569" s="2" t="s">
        <v>2870</v>
      </c>
      <c r="I569" s="2">
        <v>6</v>
      </c>
      <c r="L569" s="2">
        <v>4</v>
      </c>
      <c r="M569" s="2" t="s">
        <v>5829</v>
      </c>
      <c r="N569" s="2" t="s">
        <v>5830</v>
      </c>
      <c r="S569" s="2" t="s">
        <v>51</v>
      </c>
      <c r="T569" s="2" t="s">
        <v>2942</v>
      </c>
      <c r="W569" s="2" t="s">
        <v>47</v>
      </c>
      <c r="X569" s="2" t="s">
        <v>5196</v>
      </c>
      <c r="Y569" s="2" t="s">
        <v>10</v>
      </c>
      <c r="Z569" s="2" t="s">
        <v>2986</v>
      </c>
      <c r="AC569" s="2">
        <v>35</v>
      </c>
      <c r="AD569" s="2" t="s">
        <v>70</v>
      </c>
      <c r="AE569" s="2" t="s">
        <v>3808</v>
      </c>
      <c r="AJ569" s="2" t="s">
        <v>17</v>
      </c>
      <c r="AK569" s="2" t="s">
        <v>3864</v>
      </c>
      <c r="AL569" s="2" t="s">
        <v>152</v>
      </c>
      <c r="AM569" s="2" t="s">
        <v>3880</v>
      </c>
      <c r="AT569" s="2" t="s">
        <v>40</v>
      </c>
      <c r="AU569" s="2" t="s">
        <v>3927</v>
      </c>
      <c r="AV569" s="2" t="s">
        <v>1364</v>
      </c>
      <c r="AW569" s="2" t="s">
        <v>4090</v>
      </c>
      <c r="BG569" s="2" t="s">
        <v>40</v>
      </c>
      <c r="BH569" s="2" t="s">
        <v>3927</v>
      </c>
      <c r="BI569" s="2" t="s">
        <v>1365</v>
      </c>
      <c r="BJ569" s="2" t="s">
        <v>4434</v>
      </c>
      <c r="BK569" s="2" t="s">
        <v>40</v>
      </c>
      <c r="BL569" s="2" t="s">
        <v>3927</v>
      </c>
      <c r="BM569" s="2" t="s">
        <v>1366</v>
      </c>
      <c r="BN569" s="2" t="s">
        <v>4073</v>
      </c>
      <c r="BO569" s="2" t="s">
        <v>40</v>
      </c>
      <c r="BP569" s="2" t="s">
        <v>3927</v>
      </c>
      <c r="BQ569" s="2" t="s">
        <v>1367</v>
      </c>
      <c r="BR569" s="2" t="s">
        <v>4986</v>
      </c>
      <c r="BS569" s="2" t="s">
        <v>651</v>
      </c>
      <c r="BT569" s="2" t="s">
        <v>5594</v>
      </c>
    </row>
    <row r="570" spans="1:72" ht="13.5" customHeight="1">
      <c r="A570" s="5" t="str">
        <f t="shared" si="27"/>
        <v>1861_각현내_029</v>
      </c>
      <c r="B570" s="2">
        <v>1861</v>
      </c>
      <c r="C570" s="2" t="s">
        <v>5173</v>
      </c>
      <c r="D570" s="2" t="s">
        <v>5174</v>
      </c>
      <c r="E570" s="2">
        <v>569</v>
      </c>
      <c r="F570" s="2">
        <v>3</v>
      </c>
      <c r="G570" s="2" t="s">
        <v>1053</v>
      </c>
      <c r="H570" s="2" t="s">
        <v>2870</v>
      </c>
      <c r="I570" s="2">
        <v>6</v>
      </c>
      <c r="L570" s="2">
        <v>4</v>
      </c>
      <c r="M570" s="2" t="s">
        <v>5829</v>
      </c>
      <c r="N570" s="2" t="s">
        <v>5830</v>
      </c>
      <c r="S570" s="2" t="s">
        <v>59</v>
      </c>
      <c r="T570" s="2" t="s">
        <v>2943</v>
      </c>
      <c r="Y570" s="2" t="s">
        <v>1180</v>
      </c>
      <c r="Z570" s="2" t="s">
        <v>3313</v>
      </c>
      <c r="AC570" s="2">
        <v>15</v>
      </c>
      <c r="AD570" s="2" t="s">
        <v>178</v>
      </c>
      <c r="AE570" s="2" t="s">
        <v>3830</v>
      </c>
    </row>
    <row r="571" spans="1:72" ht="13.5" customHeight="1">
      <c r="A571" s="5" t="str">
        <f t="shared" si="27"/>
        <v>1861_각현내_029</v>
      </c>
      <c r="B571" s="2">
        <v>1861</v>
      </c>
      <c r="C571" s="2" t="s">
        <v>5173</v>
      </c>
      <c r="D571" s="2" t="s">
        <v>5174</v>
      </c>
      <c r="E571" s="2">
        <v>570</v>
      </c>
      <c r="F571" s="2">
        <v>3</v>
      </c>
      <c r="G571" s="2" t="s">
        <v>1053</v>
      </c>
      <c r="H571" s="2" t="s">
        <v>2870</v>
      </c>
      <c r="I571" s="2">
        <v>6</v>
      </c>
      <c r="L571" s="2">
        <v>4</v>
      </c>
      <c r="M571" s="2" t="s">
        <v>5829</v>
      </c>
      <c r="N571" s="2" t="s">
        <v>5830</v>
      </c>
      <c r="S571" s="2" t="s">
        <v>109</v>
      </c>
      <c r="T571" s="2" t="s">
        <v>2945</v>
      </c>
      <c r="Y571" s="2" t="s">
        <v>1368</v>
      </c>
      <c r="Z571" s="2" t="s">
        <v>3372</v>
      </c>
      <c r="AC571" s="2">
        <v>11</v>
      </c>
      <c r="AD571" s="2" t="s">
        <v>84</v>
      </c>
      <c r="AE571" s="2" t="s">
        <v>3814</v>
      </c>
    </row>
    <row r="572" spans="1:72" ht="13.5" customHeight="1">
      <c r="A572" s="5" t="str">
        <f t="shared" ref="A572:A585" si="28">HYPERLINK("http://kyu.snu.ac.kr/sdhj/index.jsp?type=hj/GK14785_00_IH_0001_030.jpg","1861_각현내_030")</f>
        <v>1861_각현내_030</v>
      </c>
      <c r="B572" s="2">
        <v>1861</v>
      </c>
      <c r="C572" s="2" t="s">
        <v>5173</v>
      </c>
      <c r="D572" s="2" t="s">
        <v>5174</v>
      </c>
      <c r="E572" s="2">
        <v>571</v>
      </c>
      <c r="F572" s="2">
        <v>3</v>
      </c>
      <c r="G572" s="2" t="s">
        <v>1053</v>
      </c>
      <c r="H572" s="2" t="s">
        <v>2870</v>
      </c>
      <c r="I572" s="2">
        <v>6</v>
      </c>
      <c r="L572" s="2">
        <v>4</v>
      </c>
      <c r="M572" s="2" t="s">
        <v>5829</v>
      </c>
      <c r="N572" s="2" t="s">
        <v>5830</v>
      </c>
      <c r="S572" s="2" t="s">
        <v>207</v>
      </c>
      <c r="T572" s="2" t="s">
        <v>2949</v>
      </c>
      <c r="AC572" s="2">
        <v>10</v>
      </c>
      <c r="AD572" s="2" t="s">
        <v>86</v>
      </c>
      <c r="AE572" s="2" t="s">
        <v>3815</v>
      </c>
    </row>
    <row r="573" spans="1:72" ht="13.5" customHeight="1">
      <c r="A573" s="5" t="str">
        <f t="shared" si="28"/>
        <v>1861_각현내_030</v>
      </c>
      <c r="B573" s="2">
        <v>1861</v>
      </c>
      <c r="C573" s="2" t="s">
        <v>5173</v>
      </c>
      <c r="D573" s="2" t="s">
        <v>5174</v>
      </c>
      <c r="E573" s="2">
        <v>572</v>
      </c>
      <c r="F573" s="2">
        <v>3</v>
      </c>
      <c r="G573" s="2" t="s">
        <v>1053</v>
      </c>
      <c r="H573" s="2" t="s">
        <v>2870</v>
      </c>
      <c r="I573" s="2">
        <v>6</v>
      </c>
      <c r="L573" s="2">
        <v>4</v>
      </c>
      <c r="M573" s="2" t="s">
        <v>5829</v>
      </c>
      <c r="N573" s="2" t="s">
        <v>5830</v>
      </c>
      <c r="T573" s="2" t="s">
        <v>5221</v>
      </c>
      <c r="U573" s="2" t="s">
        <v>66</v>
      </c>
      <c r="V573" s="2" t="s">
        <v>2961</v>
      </c>
      <c r="Y573" s="2" t="s">
        <v>1369</v>
      </c>
      <c r="Z573" s="2" t="s">
        <v>3373</v>
      </c>
      <c r="AC573" s="2">
        <v>54</v>
      </c>
      <c r="AD573" s="2" t="s">
        <v>231</v>
      </c>
      <c r="AE573" s="2" t="s">
        <v>3836</v>
      </c>
    </row>
    <row r="574" spans="1:72" ht="13.5" customHeight="1">
      <c r="A574" s="5" t="str">
        <f t="shared" si="28"/>
        <v>1861_각현내_030</v>
      </c>
      <c r="B574" s="2">
        <v>1861</v>
      </c>
      <c r="C574" s="2" t="s">
        <v>5173</v>
      </c>
      <c r="D574" s="2" t="s">
        <v>5174</v>
      </c>
      <c r="E574" s="2">
        <v>573</v>
      </c>
      <c r="F574" s="2">
        <v>3</v>
      </c>
      <c r="G574" s="2" t="s">
        <v>1053</v>
      </c>
      <c r="H574" s="2" t="s">
        <v>2870</v>
      </c>
      <c r="I574" s="2">
        <v>6</v>
      </c>
      <c r="L574" s="2">
        <v>4</v>
      </c>
      <c r="M574" s="2" t="s">
        <v>5829</v>
      </c>
      <c r="N574" s="2" t="s">
        <v>5830</v>
      </c>
      <c r="T574" s="2" t="s">
        <v>5221</v>
      </c>
      <c r="U574" s="2" t="s">
        <v>63</v>
      </c>
      <c r="V574" s="2" t="s">
        <v>2960</v>
      </c>
      <c r="Y574" s="2" t="s">
        <v>1370</v>
      </c>
      <c r="Z574" s="2" t="s">
        <v>3374</v>
      </c>
      <c r="AC574" s="2">
        <v>15</v>
      </c>
      <c r="AD574" s="2" t="s">
        <v>346</v>
      </c>
      <c r="AE574" s="2" t="s">
        <v>3846</v>
      </c>
    </row>
    <row r="575" spans="1:72" ht="13.5" customHeight="1">
      <c r="A575" s="5" t="str">
        <f t="shared" si="28"/>
        <v>1861_각현내_030</v>
      </c>
      <c r="B575" s="2">
        <v>1861</v>
      </c>
      <c r="C575" s="2" t="s">
        <v>5173</v>
      </c>
      <c r="D575" s="2" t="s">
        <v>5174</v>
      </c>
      <c r="E575" s="2">
        <v>574</v>
      </c>
      <c r="F575" s="2">
        <v>3</v>
      </c>
      <c r="G575" s="2" t="s">
        <v>1053</v>
      </c>
      <c r="H575" s="2" t="s">
        <v>2870</v>
      </c>
      <c r="I575" s="2">
        <v>6</v>
      </c>
      <c r="L575" s="2">
        <v>5</v>
      </c>
      <c r="M575" s="2" t="s">
        <v>5831</v>
      </c>
      <c r="N575" s="2" t="s">
        <v>5832</v>
      </c>
      <c r="T575" s="2" t="s">
        <v>5220</v>
      </c>
      <c r="U575" s="2" t="s">
        <v>55</v>
      </c>
      <c r="V575" s="2" t="s">
        <v>2962</v>
      </c>
      <c r="W575" s="2" t="s">
        <v>135</v>
      </c>
      <c r="X575" s="2" t="s">
        <v>2990</v>
      </c>
      <c r="Y575" s="2" t="s">
        <v>1371</v>
      </c>
      <c r="Z575" s="2" t="s">
        <v>3375</v>
      </c>
      <c r="AC575" s="2">
        <v>62</v>
      </c>
      <c r="AD575" s="2" t="s">
        <v>216</v>
      </c>
      <c r="AE575" s="2" t="s">
        <v>3834</v>
      </c>
      <c r="AJ575" s="2" t="s">
        <v>17</v>
      </c>
      <c r="AK575" s="2" t="s">
        <v>3864</v>
      </c>
      <c r="AL575" s="2" t="s">
        <v>625</v>
      </c>
      <c r="AM575" s="2" t="s">
        <v>3283</v>
      </c>
      <c r="AT575" s="2" t="s">
        <v>40</v>
      </c>
      <c r="AU575" s="2" t="s">
        <v>3927</v>
      </c>
      <c r="AV575" s="2" t="s">
        <v>1372</v>
      </c>
      <c r="AW575" s="2" t="s">
        <v>5302</v>
      </c>
      <c r="BG575" s="2" t="s">
        <v>40</v>
      </c>
      <c r="BH575" s="2" t="s">
        <v>3927</v>
      </c>
      <c r="BI575" s="2" t="s">
        <v>1373</v>
      </c>
      <c r="BJ575" s="2" t="s">
        <v>4435</v>
      </c>
      <c r="BK575" s="2" t="s">
        <v>40</v>
      </c>
      <c r="BL575" s="2" t="s">
        <v>3927</v>
      </c>
      <c r="BM575" s="2" t="s">
        <v>1374</v>
      </c>
      <c r="BN575" s="2" t="s">
        <v>4334</v>
      </c>
      <c r="BO575" s="2" t="s">
        <v>40</v>
      </c>
      <c r="BP575" s="2" t="s">
        <v>3927</v>
      </c>
      <c r="BQ575" s="2" t="s">
        <v>1375</v>
      </c>
      <c r="BR575" s="2" t="s">
        <v>5554</v>
      </c>
      <c r="BS575" s="2" t="s">
        <v>206</v>
      </c>
      <c r="BT575" s="2" t="s">
        <v>3891</v>
      </c>
    </row>
    <row r="576" spans="1:72" ht="13.5" customHeight="1">
      <c r="A576" s="5" t="str">
        <f t="shared" si="28"/>
        <v>1861_각현내_030</v>
      </c>
      <c r="B576" s="2">
        <v>1861</v>
      </c>
      <c r="C576" s="2" t="s">
        <v>5173</v>
      </c>
      <c r="D576" s="2" t="s">
        <v>5174</v>
      </c>
      <c r="E576" s="2">
        <v>575</v>
      </c>
      <c r="F576" s="2">
        <v>3</v>
      </c>
      <c r="G576" s="2" t="s">
        <v>1053</v>
      </c>
      <c r="H576" s="2" t="s">
        <v>2870</v>
      </c>
      <c r="I576" s="2">
        <v>6</v>
      </c>
      <c r="L576" s="2">
        <v>5</v>
      </c>
      <c r="M576" s="2" t="s">
        <v>5831</v>
      </c>
      <c r="N576" s="2" t="s">
        <v>5832</v>
      </c>
      <c r="S576" s="2" t="s">
        <v>51</v>
      </c>
      <c r="T576" s="2" t="s">
        <v>2942</v>
      </c>
      <c r="W576" s="2" t="s">
        <v>494</v>
      </c>
      <c r="X576" s="2" t="s">
        <v>3005</v>
      </c>
      <c r="Y576" s="2" t="s">
        <v>10</v>
      </c>
      <c r="Z576" s="2" t="s">
        <v>2986</v>
      </c>
      <c r="AC576" s="2">
        <v>65</v>
      </c>
      <c r="AD576" s="2" t="s">
        <v>312</v>
      </c>
      <c r="AE576" s="2" t="s">
        <v>3842</v>
      </c>
      <c r="AJ576" s="2" t="s">
        <v>17</v>
      </c>
      <c r="AK576" s="2" t="s">
        <v>3864</v>
      </c>
      <c r="AL576" s="2" t="s">
        <v>359</v>
      </c>
      <c r="AM576" s="2" t="s">
        <v>3886</v>
      </c>
      <c r="AT576" s="2" t="s">
        <v>40</v>
      </c>
      <c r="AU576" s="2" t="s">
        <v>3927</v>
      </c>
      <c r="AV576" s="2" t="s">
        <v>1376</v>
      </c>
      <c r="AW576" s="2" t="s">
        <v>4091</v>
      </c>
      <c r="BG576" s="2" t="s">
        <v>40</v>
      </c>
      <c r="BH576" s="2" t="s">
        <v>3927</v>
      </c>
      <c r="BI576" s="2" t="s">
        <v>1377</v>
      </c>
      <c r="BJ576" s="2" t="s">
        <v>3433</v>
      </c>
      <c r="BK576" s="2" t="s">
        <v>40</v>
      </c>
      <c r="BL576" s="2" t="s">
        <v>3927</v>
      </c>
      <c r="BM576" s="2" t="s">
        <v>1378</v>
      </c>
      <c r="BN576" s="2" t="s">
        <v>3169</v>
      </c>
      <c r="BO576" s="2" t="s">
        <v>40</v>
      </c>
      <c r="BP576" s="2" t="s">
        <v>3927</v>
      </c>
      <c r="BQ576" s="2" t="s">
        <v>1379</v>
      </c>
      <c r="BR576" s="2" t="s">
        <v>5482</v>
      </c>
      <c r="BS576" s="2" t="s">
        <v>152</v>
      </c>
      <c r="BT576" s="2" t="s">
        <v>3880</v>
      </c>
    </row>
    <row r="577" spans="1:72" ht="13.5" customHeight="1">
      <c r="A577" s="5" t="str">
        <f t="shared" si="28"/>
        <v>1861_각현내_030</v>
      </c>
      <c r="B577" s="2">
        <v>1861</v>
      </c>
      <c r="C577" s="2" t="s">
        <v>5173</v>
      </c>
      <c r="D577" s="2" t="s">
        <v>5174</v>
      </c>
      <c r="E577" s="2">
        <v>576</v>
      </c>
      <c r="F577" s="2">
        <v>3</v>
      </c>
      <c r="G577" s="2" t="s">
        <v>1053</v>
      </c>
      <c r="H577" s="2" t="s">
        <v>2870</v>
      </c>
      <c r="I577" s="2">
        <v>6</v>
      </c>
      <c r="L577" s="2">
        <v>5</v>
      </c>
      <c r="M577" s="2" t="s">
        <v>5831</v>
      </c>
      <c r="N577" s="2" t="s">
        <v>5832</v>
      </c>
      <c r="S577" s="2" t="s">
        <v>109</v>
      </c>
      <c r="T577" s="2" t="s">
        <v>2945</v>
      </c>
      <c r="Y577" s="2" t="s">
        <v>1380</v>
      </c>
      <c r="Z577" s="2" t="s">
        <v>3376</v>
      </c>
      <c r="AC577" s="2">
        <v>32</v>
      </c>
      <c r="AD577" s="2" t="s">
        <v>129</v>
      </c>
      <c r="AE577" s="2" t="s">
        <v>3826</v>
      </c>
    </row>
    <row r="578" spans="1:72" ht="13.5" customHeight="1">
      <c r="A578" s="5" t="str">
        <f t="shared" si="28"/>
        <v>1861_각현내_030</v>
      </c>
      <c r="B578" s="2">
        <v>1861</v>
      </c>
      <c r="C578" s="2" t="s">
        <v>5173</v>
      </c>
      <c r="D578" s="2" t="s">
        <v>5174</v>
      </c>
      <c r="E578" s="2">
        <v>577</v>
      </c>
      <c r="F578" s="2">
        <v>3</v>
      </c>
      <c r="G578" s="2" t="s">
        <v>1053</v>
      </c>
      <c r="H578" s="2" t="s">
        <v>2870</v>
      </c>
      <c r="I578" s="2">
        <v>6</v>
      </c>
      <c r="L578" s="2">
        <v>5</v>
      </c>
      <c r="M578" s="2" t="s">
        <v>5831</v>
      </c>
      <c r="N578" s="2" t="s">
        <v>5832</v>
      </c>
      <c r="S578" s="2" t="s">
        <v>111</v>
      </c>
      <c r="T578" s="2" t="s">
        <v>2946</v>
      </c>
      <c r="W578" s="2" t="s">
        <v>1061</v>
      </c>
      <c r="X578" s="2" t="s">
        <v>3016</v>
      </c>
      <c r="Y578" s="2" t="s">
        <v>48</v>
      </c>
      <c r="Z578" s="2" t="s">
        <v>3034</v>
      </c>
      <c r="AC578" s="2">
        <v>25</v>
      </c>
      <c r="AD578" s="2" t="s">
        <v>490</v>
      </c>
      <c r="AE578" s="2" t="s">
        <v>3854</v>
      </c>
    </row>
    <row r="579" spans="1:72" ht="13.5" customHeight="1">
      <c r="A579" s="5" t="str">
        <f t="shared" si="28"/>
        <v>1861_각현내_030</v>
      </c>
      <c r="B579" s="2">
        <v>1861</v>
      </c>
      <c r="C579" s="2" t="s">
        <v>5173</v>
      </c>
      <c r="D579" s="2" t="s">
        <v>5174</v>
      </c>
      <c r="E579" s="2">
        <v>578</v>
      </c>
      <c r="F579" s="2">
        <v>3</v>
      </c>
      <c r="G579" s="2" t="s">
        <v>1053</v>
      </c>
      <c r="H579" s="2" t="s">
        <v>2870</v>
      </c>
      <c r="I579" s="2">
        <v>6</v>
      </c>
      <c r="L579" s="2">
        <v>5</v>
      </c>
      <c r="M579" s="2" t="s">
        <v>5831</v>
      </c>
      <c r="N579" s="2" t="s">
        <v>5832</v>
      </c>
      <c r="T579" s="2" t="s">
        <v>5221</v>
      </c>
      <c r="U579" s="2" t="s">
        <v>66</v>
      </c>
      <c r="V579" s="2" t="s">
        <v>2961</v>
      </c>
      <c r="Y579" s="2" t="s">
        <v>1381</v>
      </c>
      <c r="Z579" s="2" t="s">
        <v>3377</v>
      </c>
      <c r="AC579" s="2">
        <v>14</v>
      </c>
      <c r="AD579" s="2" t="s">
        <v>192</v>
      </c>
      <c r="AE579" s="2" t="s">
        <v>3831</v>
      </c>
    </row>
    <row r="580" spans="1:72" ht="13.5" customHeight="1">
      <c r="A580" s="5" t="str">
        <f t="shared" si="28"/>
        <v>1861_각현내_030</v>
      </c>
      <c r="B580" s="2">
        <v>1861</v>
      </c>
      <c r="C580" s="2" t="s">
        <v>5173</v>
      </c>
      <c r="D580" s="2" t="s">
        <v>5174</v>
      </c>
      <c r="E580" s="2">
        <v>579</v>
      </c>
      <c r="F580" s="2">
        <v>3</v>
      </c>
      <c r="G580" s="2" t="s">
        <v>1053</v>
      </c>
      <c r="H580" s="2" t="s">
        <v>2870</v>
      </c>
      <c r="I580" s="2">
        <v>7</v>
      </c>
      <c r="J580" s="2" t="s">
        <v>1382</v>
      </c>
      <c r="K580" s="2" t="s">
        <v>2898</v>
      </c>
      <c r="L580" s="2">
        <v>1</v>
      </c>
      <c r="M580" s="2" t="s">
        <v>1382</v>
      </c>
      <c r="N580" s="2" t="s">
        <v>2898</v>
      </c>
      <c r="O580" s="2" t="s">
        <v>6</v>
      </c>
      <c r="P580" s="2" t="s">
        <v>2927</v>
      </c>
      <c r="T580" s="2" t="s">
        <v>5220</v>
      </c>
      <c r="U580" s="2" t="s">
        <v>229</v>
      </c>
      <c r="V580" s="2" t="s">
        <v>2966</v>
      </c>
      <c r="W580" s="2" t="s">
        <v>135</v>
      </c>
      <c r="X580" s="2" t="s">
        <v>2990</v>
      </c>
      <c r="Y580" s="2" t="s">
        <v>1383</v>
      </c>
      <c r="Z580" s="2" t="s">
        <v>3378</v>
      </c>
      <c r="AC580" s="2">
        <v>35</v>
      </c>
      <c r="AD580" s="2" t="s">
        <v>70</v>
      </c>
      <c r="AE580" s="2" t="s">
        <v>3808</v>
      </c>
      <c r="AJ580" s="2" t="s">
        <v>17</v>
      </c>
      <c r="AK580" s="2" t="s">
        <v>3864</v>
      </c>
      <c r="AL580" s="2" t="s">
        <v>39</v>
      </c>
      <c r="AM580" s="2" t="s">
        <v>3867</v>
      </c>
      <c r="AT580" s="2" t="s">
        <v>229</v>
      </c>
      <c r="AU580" s="2" t="s">
        <v>2966</v>
      </c>
      <c r="AV580" s="2" t="s">
        <v>1384</v>
      </c>
      <c r="AW580" s="2" t="s">
        <v>4092</v>
      </c>
      <c r="BG580" s="2" t="s">
        <v>229</v>
      </c>
      <c r="BH580" s="2" t="s">
        <v>2966</v>
      </c>
      <c r="BI580" s="2" t="s">
        <v>1385</v>
      </c>
      <c r="BJ580" s="2" t="s">
        <v>4436</v>
      </c>
      <c r="BK580" s="2" t="s">
        <v>229</v>
      </c>
      <c r="BL580" s="2" t="s">
        <v>2966</v>
      </c>
      <c r="BM580" s="2" t="s">
        <v>1386</v>
      </c>
      <c r="BN580" s="2" t="s">
        <v>4351</v>
      </c>
      <c r="BO580" s="2" t="s">
        <v>229</v>
      </c>
      <c r="BP580" s="2" t="s">
        <v>2966</v>
      </c>
      <c r="BQ580" s="2" t="s">
        <v>1387</v>
      </c>
      <c r="BR580" s="2" t="s">
        <v>5501</v>
      </c>
      <c r="BS580" s="2" t="s">
        <v>1388</v>
      </c>
      <c r="BT580" s="2" t="s">
        <v>5152</v>
      </c>
    </row>
    <row r="581" spans="1:72" ht="13.5" customHeight="1">
      <c r="A581" s="5" t="str">
        <f t="shared" si="28"/>
        <v>1861_각현내_030</v>
      </c>
      <c r="B581" s="2">
        <v>1861</v>
      </c>
      <c r="C581" s="2" t="s">
        <v>5173</v>
      </c>
      <c r="D581" s="2" t="s">
        <v>5174</v>
      </c>
      <c r="E581" s="2">
        <v>580</v>
      </c>
      <c r="F581" s="2">
        <v>3</v>
      </c>
      <c r="G581" s="2" t="s">
        <v>1053</v>
      </c>
      <c r="H581" s="2" t="s">
        <v>2870</v>
      </c>
      <c r="I581" s="2">
        <v>7</v>
      </c>
      <c r="L581" s="2">
        <v>1</v>
      </c>
      <c r="M581" s="2" t="s">
        <v>1382</v>
      </c>
      <c r="N581" s="2" t="s">
        <v>2898</v>
      </c>
      <c r="S581" s="2" t="s">
        <v>51</v>
      </c>
      <c r="T581" s="2" t="s">
        <v>2942</v>
      </c>
      <c r="W581" s="2" t="s">
        <v>242</v>
      </c>
      <c r="X581" s="2" t="s">
        <v>2996</v>
      </c>
      <c r="Y581" s="2" t="s">
        <v>10</v>
      </c>
      <c r="Z581" s="2" t="s">
        <v>2986</v>
      </c>
      <c r="AC581" s="2">
        <v>26</v>
      </c>
      <c r="AD581" s="2" t="s">
        <v>449</v>
      </c>
      <c r="AE581" s="2" t="s">
        <v>3851</v>
      </c>
      <c r="AJ581" s="2" t="s">
        <v>17</v>
      </c>
      <c r="AK581" s="2" t="s">
        <v>3864</v>
      </c>
      <c r="AL581" s="2" t="s">
        <v>245</v>
      </c>
      <c r="AM581" s="2" t="s">
        <v>3881</v>
      </c>
      <c r="AT581" s="2" t="s">
        <v>229</v>
      </c>
      <c r="AU581" s="2" t="s">
        <v>2966</v>
      </c>
      <c r="AV581" s="2" t="s">
        <v>1389</v>
      </c>
      <c r="AW581" s="2" t="s">
        <v>4093</v>
      </c>
      <c r="BG581" s="2" t="s">
        <v>229</v>
      </c>
      <c r="BH581" s="2" t="s">
        <v>2966</v>
      </c>
      <c r="BI581" s="2" t="s">
        <v>1390</v>
      </c>
      <c r="BJ581" s="2" t="s">
        <v>4437</v>
      </c>
      <c r="BK581" s="2" t="s">
        <v>229</v>
      </c>
      <c r="BL581" s="2" t="s">
        <v>2966</v>
      </c>
      <c r="BM581" s="2" t="s">
        <v>1391</v>
      </c>
      <c r="BN581" s="2" t="s">
        <v>4719</v>
      </c>
      <c r="BO581" s="2" t="s">
        <v>229</v>
      </c>
      <c r="BP581" s="2" t="s">
        <v>2966</v>
      </c>
      <c r="BQ581" s="2" t="s">
        <v>1392</v>
      </c>
      <c r="BR581" s="2" t="s">
        <v>5522</v>
      </c>
      <c r="BS581" s="2" t="s">
        <v>206</v>
      </c>
      <c r="BT581" s="2" t="s">
        <v>3891</v>
      </c>
    </row>
    <row r="582" spans="1:72" ht="13.5" customHeight="1">
      <c r="A582" s="5" t="str">
        <f t="shared" si="28"/>
        <v>1861_각현내_030</v>
      </c>
      <c r="B582" s="2">
        <v>1861</v>
      </c>
      <c r="C582" s="2" t="s">
        <v>5173</v>
      </c>
      <c r="D582" s="2" t="s">
        <v>5174</v>
      </c>
      <c r="E582" s="2">
        <v>581</v>
      </c>
      <c r="F582" s="2">
        <v>3</v>
      </c>
      <c r="G582" s="2" t="s">
        <v>1053</v>
      </c>
      <c r="H582" s="2" t="s">
        <v>2870</v>
      </c>
      <c r="I582" s="2">
        <v>7</v>
      </c>
      <c r="L582" s="2">
        <v>1</v>
      </c>
      <c r="M582" s="2" t="s">
        <v>1382</v>
      </c>
      <c r="N582" s="2" t="s">
        <v>2898</v>
      </c>
      <c r="S582" s="2" t="s">
        <v>109</v>
      </c>
      <c r="T582" s="2" t="s">
        <v>2945</v>
      </c>
      <c r="Y582" s="2" t="s">
        <v>976</v>
      </c>
      <c r="Z582" s="2" t="s">
        <v>3245</v>
      </c>
      <c r="AC582" s="2">
        <v>2</v>
      </c>
      <c r="AD582" s="2" t="s">
        <v>269</v>
      </c>
      <c r="AE582" s="2" t="s">
        <v>3215</v>
      </c>
    </row>
    <row r="583" spans="1:72" ht="13.5" customHeight="1">
      <c r="A583" s="5" t="str">
        <f t="shared" si="28"/>
        <v>1861_각현내_030</v>
      </c>
      <c r="B583" s="2">
        <v>1861</v>
      </c>
      <c r="C583" s="2" t="s">
        <v>5173</v>
      </c>
      <c r="D583" s="2" t="s">
        <v>5174</v>
      </c>
      <c r="E583" s="2">
        <v>582</v>
      </c>
      <c r="F583" s="2">
        <v>3</v>
      </c>
      <c r="G583" s="2" t="s">
        <v>1053</v>
      </c>
      <c r="H583" s="2" t="s">
        <v>2870</v>
      </c>
      <c r="I583" s="2">
        <v>7</v>
      </c>
      <c r="L583" s="2">
        <v>1</v>
      </c>
      <c r="M583" s="2" t="s">
        <v>1382</v>
      </c>
      <c r="N583" s="2" t="s">
        <v>2898</v>
      </c>
      <c r="S583" s="2" t="s">
        <v>207</v>
      </c>
      <c r="T583" s="2" t="s">
        <v>2949</v>
      </c>
      <c r="AC583" s="2">
        <v>1</v>
      </c>
      <c r="AD583" s="2" t="s">
        <v>508</v>
      </c>
      <c r="AE583" s="2" t="s">
        <v>3855</v>
      </c>
    </row>
    <row r="584" spans="1:72" ht="13.5" customHeight="1">
      <c r="A584" s="5" t="str">
        <f t="shared" si="28"/>
        <v>1861_각현내_030</v>
      </c>
      <c r="B584" s="2">
        <v>1861</v>
      </c>
      <c r="C584" s="2" t="s">
        <v>5173</v>
      </c>
      <c r="D584" s="2" t="s">
        <v>5174</v>
      </c>
      <c r="E584" s="2">
        <v>583</v>
      </c>
      <c r="F584" s="2">
        <v>3</v>
      </c>
      <c r="G584" s="2" t="s">
        <v>1053</v>
      </c>
      <c r="H584" s="2" t="s">
        <v>2870</v>
      </c>
      <c r="I584" s="2">
        <v>7</v>
      </c>
      <c r="L584" s="2">
        <v>2</v>
      </c>
      <c r="M584" s="2" t="s">
        <v>5833</v>
      </c>
      <c r="N584" s="2" t="s">
        <v>5834</v>
      </c>
      <c r="T584" s="2" t="s">
        <v>5220</v>
      </c>
      <c r="U584" s="2" t="s">
        <v>229</v>
      </c>
      <c r="V584" s="2" t="s">
        <v>2966</v>
      </c>
      <c r="W584" s="2" t="s">
        <v>546</v>
      </c>
      <c r="X584" s="2" t="s">
        <v>3007</v>
      </c>
      <c r="Y584" s="2" t="s">
        <v>1393</v>
      </c>
      <c r="Z584" s="2" t="s">
        <v>3379</v>
      </c>
      <c r="AC584" s="2">
        <v>60</v>
      </c>
      <c r="AD584" s="2" t="s">
        <v>68</v>
      </c>
      <c r="AE584" s="2" t="s">
        <v>3125</v>
      </c>
      <c r="AJ584" s="2" t="s">
        <v>17</v>
      </c>
      <c r="AK584" s="2" t="s">
        <v>3864</v>
      </c>
      <c r="AL584" s="2" t="s">
        <v>39</v>
      </c>
      <c r="AM584" s="2" t="s">
        <v>3867</v>
      </c>
      <c r="AT584" s="2" t="s">
        <v>229</v>
      </c>
      <c r="AU584" s="2" t="s">
        <v>2966</v>
      </c>
      <c r="AV584" s="2" t="s">
        <v>1075</v>
      </c>
      <c r="AW584" s="2" t="s">
        <v>4094</v>
      </c>
      <c r="BG584" s="2" t="s">
        <v>229</v>
      </c>
      <c r="BH584" s="2" t="s">
        <v>2966</v>
      </c>
      <c r="BI584" s="2" t="s">
        <v>1394</v>
      </c>
      <c r="BJ584" s="2" t="s">
        <v>4438</v>
      </c>
      <c r="BK584" s="2" t="s">
        <v>229</v>
      </c>
      <c r="BL584" s="2" t="s">
        <v>2966</v>
      </c>
      <c r="BM584" s="2" t="s">
        <v>2854</v>
      </c>
      <c r="BN584" s="2" t="s">
        <v>4720</v>
      </c>
      <c r="BO584" s="2" t="s">
        <v>137</v>
      </c>
      <c r="BP584" s="2" t="s">
        <v>2972</v>
      </c>
      <c r="BQ584" s="2" t="s">
        <v>1395</v>
      </c>
      <c r="BR584" s="2" t="s">
        <v>4987</v>
      </c>
      <c r="BS584" s="2" t="s">
        <v>39</v>
      </c>
      <c r="BT584" s="2" t="s">
        <v>3867</v>
      </c>
    </row>
    <row r="585" spans="1:72" ht="13.5" customHeight="1">
      <c r="A585" s="5" t="str">
        <f t="shared" si="28"/>
        <v>1861_각현내_030</v>
      </c>
      <c r="B585" s="2">
        <v>1861</v>
      </c>
      <c r="C585" s="2" t="s">
        <v>5173</v>
      </c>
      <c r="D585" s="2" t="s">
        <v>5174</v>
      </c>
      <c r="E585" s="2">
        <v>584</v>
      </c>
      <c r="F585" s="2">
        <v>3</v>
      </c>
      <c r="G585" s="2" t="s">
        <v>1053</v>
      </c>
      <c r="H585" s="2" t="s">
        <v>2870</v>
      </c>
      <c r="I585" s="2">
        <v>7</v>
      </c>
      <c r="L585" s="2">
        <v>2</v>
      </c>
      <c r="M585" s="2" t="s">
        <v>5833</v>
      </c>
      <c r="N585" s="2" t="s">
        <v>5834</v>
      </c>
      <c r="S585" s="2" t="s">
        <v>51</v>
      </c>
      <c r="T585" s="2" t="s">
        <v>2942</v>
      </c>
      <c r="W585" s="2" t="s">
        <v>47</v>
      </c>
      <c r="X585" s="2" t="s">
        <v>5196</v>
      </c>
      <c r="Y585" s="2" t="s">
        <v>10</v>
      </c>
      <c r="Z585" s="2" t="s">
        <v>2986</v>
      </c>
      <c r="AC585" s="2">
        <v>57</v>
      </c>
      <c r="AD585" s="2" t="s">
        <v>68</v>
      </c>
      <c r="AE585" s="2" t="s">
        <v>3125</v>
      </c>
      <c r="AJ585" s="2" t="s">
        <v>17</v>
      </c>
      <c r="AK585" s="2" t="s">
        <v>3864</v>
      </c>
      <c r="AL585" s="2" t="s">
        <v>152</v>
      </c>
      <c r="AM585" s="2" t="s">
        <v>3880</v>
      </c>
      <c r="AT585" s="2" t="s">
        <v>229</v>
      </c>
      <c r="AU585" s="2" t="s">
        <v>2966</v>
      </c>
      <c r="AV585" s="2" t="s">
        <v>1396</v>
      </c>
      <c r="AW585" s="2" t="s">
        <v>4095</v>
      </c>
      <c r="BG585" s="2" t="s">
        <v>229</v>
      </c>
      <c r="BH585" s="2" t="s">
        <v>2966</v>
      </c>
      <c r="BI585" s="2" t="s">
        <v>1187</v>
      </c>
      <c r="BJ585" s="2" t="s">
        <v>4263</v>
      </c>
      <c r="BK585" s="2" t="s">
        <v>229</v>
      </c>
      <c r="BL585" s="2" t="s">
        <v>2966</v>
      </c>
      <c r="BM585" s="2" t="s">
        <v>1397</v>
      </c>
      <c r="BN585" s="2" t="s">
        <v>5375</v>
      </c>
      <c r="BO585" s="2" t="s">
        <v>137</v>
      </c>
      <c r="BP585" s="2" t="s">
        <v>2972</v>
      </c>
      <c r="BQ585" s="2" t="s">
        <v>1398</v>
      </c>
      <c r="BR585" s="2" t="s">
        <v>5454</v>
      </c>
      <c r="BS585" s="2" t="s">
        <v>94</v>
      </c>
      <c r="BT585" s="2" t="s">
        <v>5274</v>
      </c>
    </row>
    <row r="586" spans="1:72" ht="13.5" customHeight="1">
      <c r="A586" s="5" t="str">
        <f t="shared" ref="A586:A605" si="29">HYPERLINK("http://kyu.snu.ac.kr/sdhj/index.jsp?type=hj/GK14785_00_IH_0001_031.jpg","1861_각현내_031")</f>
        <v>1861_각현내_031</v>
      </c>
      <c r="B586" s="2">
        <v>1861</v>
      </c>
      <c r="C586" s="2" t="s">
        <v>5173</v>
      </c>
      <c r="D586" s="2" t="s">
        <v>5174</v>
      </c>
      <c r="E586" s="2">
        <v>585</v>
      </c>
      <c r="F586" s="2">
        <v>3</v>
      </c>
      <c r="G586" s="2" t="s">
        <v>1053</v>
      </c>
      <c r="H586" s="2" t="s">
        <v>2870</v>
      </c>
      <c r="I586" s="2">
        <v>7</v>
      </c>
      <c r="L586" s="2">
        <v>2</v>
      </c>
      <c r="M586" s="2" t="s">
        <v>5833</v>
      </c>
      <c r="N586" s="2" t="s">
        <v>5834</v>
      </c>
      <c r="S586" s="2" t="s">
        <v>109</v>
      </c>
      <c r="T586" s="2" t="s">
        <v>2945</v>
      </c>
      <c r="Y586" s="2" t="s">
        <v>1091</v>
      </c>
      <c r="Z586" s="2" t="s">
        <v>3275</v>
      </c>
      <c r="AC586" s="2">
        <v>33</v>
      </c>
      <c r="AD586" s="2" t="s">
        <v>112</v>
      </c>
      <c r="AE586" s="2" t="s">
        <v>3819</v>
      </c>
    </row>
    <row r="587" spans="1:72" ht="13.5" customHeight="1">
      <c r="A587" s="5" t="str">
        <f t="shared" si="29"/>
        <v>1861_각현내_031</v>
      </c>
      <c r="B587" s="2">
        <v>1861</v>
      </c>
      <c r="C587" s="2" t="s">
        <v>5173</v>
      </c>
      <c r="D587" s="2" t="s">
        <v>5174</v>
      </c>
      <c r="E587" s="2">
        <v>586</v>
      </c>
      <c r="F587" s="2">
        <v>3</v>
      </c>
      <c r="G587" s="2" t="s">
        <v>1053</v>
      </c>
      <c r="H587" s="2" t="s">
        <v>2870</v>
      </c>
      <c r="I587" s="2">
        <v>7</v>
      </c>
      <c r="L587" s="2">
        <v>2</v>
      </c>
      <c r="M587" s="2" t="s">
        <v>5833</v>
      </c>
      <c r="N587" s="2" t="s">
        <v>5834</v>
      </c>
      <c r="S587" s="2" t="s">
        <v>111</v>
      </c>
      <c r="T587" s="2" t="s">
        <v>2946</v>
      </c>
      <c r="W587" s="2" t="s">
        <v>127</v>
      </c>
      <c r="X587" s="2" t="s">
        <v>2989</v>
      </c>
      <c r="Y587" s="2" t="s">
        <v>10</v>
      </c>
      <c r="Z587" s="2" t="s">
        <v>2986</v>
      </c>
      <c r="AC587" s="2">
        <v>36</v>
      </c>
      <c r="AD587" s="2" t="s">
        <v>449</v>
      </c>
      <c r="AE587" s="2" t="s">
        <v>3851</v>
      </c>
    </row>
    <row r="588" spans="1:72" ht="13.5" customHeight="1">
      <c r="A588" s="5" t="str">
        <f t="shared" si="29"/>
        <v>1861_각현내_031</v>
      </c>
      <c r="B588" s="2">
        <v>1861</v>
      </c>
      <c r="C588" s="2" t="s">
        <v>5173</v>
      </c>
      <c r="D588" s="2" t="s">
        <v>5174</v>
      </c>
      <c r="E588" s="2">
        <v>587</v>
      </c>
      <c r="F588" s="2">
        <v>3</v>
      </c>
      <c r="G588" s="2" t="s">
        <v>1053</v>
      </c>
      <c r="H588" s="2" t="s">
        <v>2870</v>
      </c>
      <c r="I588" s="2">
        <v>7</v>
      </c>
      <c r="L588" s="2">
        <v>2</v>
      </c>
      <c r="M588" s="2" t="s">
        <v>5833</v>
      </c>
      <c r="N588" s="2" t="s">
        <v>5834</v>
      </c>
      <c r="S588" s="2" t="s">
        <v>109</v>
      </c>
      <c r="T588" s="2" t="s">
        <v>2945</v>
      </c>
      <c r="Y588" s="2" t="s">
        <v>1399</v>
      </c>
      <c r="Z588" s="2" t="s">
        <v>3380</v>
      </c>
      <c r="AC588" s="2">
        <v>30</v>
      </c>
      <c r="AD588" s="2" t="s">
        <v>110</v>
      </c>
      <c r="AE588" s="2" t="s">
        <v>3818</v>
      </c>
    </row>
    <row r="589" spans="1:72" ht="13.5" customHeight="1">
      <c r="A589" s="5" t="str">
        <f t="shared" si="29"/>
        <v>1861_각현내_031</v>
      </c>
      <c r="B589" s="2">
        <v>1861</v>
      </c>
      <c r="C589" s="2" t="s">
        <v>5173</v>
      </c>
      <c r="D589" s="2" t="s">
        <v>5174</v>
      </c>
      <c r="E589" s="2">
        <v>588</v>
      </c>
      <c r="F589" s="2">
        <v>3</v>
      </c>
      <c r="G589" s="2" t="s">
        <v>1053</v>
      </c>
      <c r="H589" s="2" t="s">
        <v>2870</v>
      </c>
      <c r="I589" s="2">
        <v>7</v>
      </c>
      <c r="L589" s="2">
        <v>2</v>
      </c>
      <c r="M589" s="2" t="s">
        <v>5833</v>
      </c>
      <c r="N589" s="2" t="s">
        <v>5834</v>
      </c>
      <c r="S589" s="2" t="s">
        <v>207</v>
      </c>
      <c r="T589" s="2" t="s">
        <v>2949</v>
      </c>
      <c r="AC589" s="2">
        <v>16</v>
      </c>
      <c r="AD589" s="2" t="s">
        <v>552</v>
      </c>
      <c r="AE589" s="2" t="s">
        <v>3857</v>
      </c>
    </row>
    <row r="590" spans="1:72" ht="13.5" customHeight="1">
      <c r="A590" s="5" t="str">
        <f t="shared" si="29"/>
        <v>1861_각현내_031</v>
      </c>
      <c r="B590" s="2">
        <v>1861</v>
      </c>
      <c r="C590" s="2" t="s">
        <v>5173</v>
      </c>
      <c r="D590" s="2" t="s">
        <v>5174</v>
      </c>
      <c r="E590" s="2">
        <v>589</v>
      </c>
      <c r="F590" s="2">
        <v>3</v>
      </c>
      <c r="G590" s="2" t="s">
        <v>1053</v>
      </c>
      <c r="H590" s="2" t="s">
        <v>2870</v>
      </c>
      <c r="I590" s="2">
        <v>7</v>
      </c>
      <c r="L590" s="2">
        <v>2</v>
      </c>
      <c r="M590" s="2" t="s">
        <v>5833</v>
      </c>
      <c r="N590" s="2" t="s">
        <v>5834</v>
      </c>
      <c r="T590" s="2" t="s">
        <v>5221</v>
      </c>
      <c r="U590" s="2" t="s">
        <v>66</v>
      </c>
      <c r="V590" s="2" t="s">
        <v>2961</v>
      </c>
      <c r="Y590" s="2" t="s">
        <v>351</v>
      </c>
      <c r="Z590" s="2" t="s">
        <v>3104</v>
      </c>
      <c r="AC590" s="2">
        <v>16</v>
      </c>
      <c r="AD590" s="2" t="s">
        <v>809</v>
      </c>
      <c r="AE590" s="2" t="s">
        <v>3858</v>
      </c>
    </row>
    <row r="591" spans="1:72" ht="13.5" customHeight="1">
      <c r="A591" s="5" t="str">
        <f t="shared" si="29"/>
        <v>1861_각현내_031</v>
      </c>
      <c r="B591" s="2">
        <v>1861</v>
      </c>
      <c r="C591" s="2" t="s">
        <v>5173</v>
      </c>
      <c r="D591" s="2" t="s">
        <v>5174</v>
      </c>
      <c r="E591" s="2">
        <v>590</v>
      </c>
      <c r="F591" s="2">
        <v>3</v>
      </c>
      <c r="G591" s="2" t="s">
        <v>1053</v>
      </c>
      <c r="H591" s="2" t="s">
        <v>2870</v>
      </c>
      <c r="I591" s="2">
        <v>7</v>
      </c>
      <c r="L591" s="2">
        <v>2</v>
      </c>
      <c r="M591" s="2" t="s">
        <v>5833</v>
      </c>
      <c r="N591" s="2" t="s">
        <v>5834</v>
      </c>
      <c r="T591" s="2" t="s">
        <v>5221</v>
      </c>
      <c r="U591" s="2" t="s">
        <v>63</v>
      </c>
      <c r="V591" s="2" t="s">
        <v>2960</v>
      </c>
      <c r="Y591" s="2" t="s">
        <v>1400</v>
      </c>
      <c r="Z591" s="2" t="s">
        <v>3381</v>
      </c>
      <c r="AC591" s="2">
        <v>43</v>
      </c>
      <c r="AD591" s="2" t="s">
        <v>331</v>
      </c>
      <c r="AE591" s="2" t="s">
        <v>3844</v>
      </c>
    </row>
    <row r="592" spans="1:72" ht="13.5" customHeight="1">
      <c r="A592" s="5" t="str">
        <f t="shared" si="29"/>
        <v>1861_각현내_031</v>
      </c>
      <c r="B592" s="2">
        <v>1861</v>
      </c>
      <c r="C592" s="2" t="s">
        <v>5173</v>
      </c>
      <c r="D592" s="2" t="s">
        <v>5174</v>
      </c>
      <c r="E592" s="2">
        <v>591</v>
      </c>
      <c r="F592" s="2">
        <v>3</v>
      </c>
      <c r="G592" s="2" t="s">
        <v>1053</v>
      </c>
      <c r="H592" s="2" t="s">
        <v>2870</v>
      </c>
      <c r="I592" s="2">
        <v>7</v>
      </c>
      <c r="L592" s="2">
        <v>3</v>
      </c>
      <c r="M592" s="2" t="s">
        <v>5835</v>
      </c>
      <c r="N592" s="2" t="s">
        <v>5836</v>
      </c>
      <c r="T592" s="2" t="s">
        <v>5220</v>
      </c>
      <c r="U592" s="2" t="s">
        <v>229</v>
      </c>
      <c r="V592" s="2" t="s">
        <v>2966</v>
      </c>
      <c r="W592" s="2" t="s">
        <v>95</v>
      </c>
      <c r="X592" s="2" t="s">
        <v>5192</v>
      </c>
      <c r="Y592" s="2" t="s">
        <v>1401</v>
      </c>
      <c r="Z592" s="2" t="s">
        <v>3382</v>
      </c>
      <c r="AC592" s="2">
        <v>50</v>
      </c>
      <c r="AD592" s="2" t="s">
        <v>74</v>
      </c>
      <c r="AE592" s="2" t="s">
        <v>3810</v>
      </c>
      <c r="AJ592" s="2" t="s">
        <v>17</v>
      </c>
      <c r="AK592" s="2" t="s">
        <v>3864</v>
      </c>
      <c r="AL592" s="2" t="s">
        <v>94</v>
      </c>
      <c r="AM592" s="2" t="s">
        <v>5274</v>
      </c>
      <c r="AT592" s="2" t="s">
        <v>229</v>
      </c>
      <c r="AU592" s="2" t="s">
        <v>2966</v>
      </c>
      <c r="AV592" s="2" t="s">
        <v>1323</v>
      </c>
      <c r="AW592" s="2" t="s">
        <v>4096</v>
      </c>
      <c r="BG592" s="2" t="s">
        <v>229</v>
      </c>
      <c r="BH592" s="2" t="s">
        <v>2966</v>
      </c>
      <c r="BI592" s="2" t="s">
        <v>1402</v>
      </c>
      <c r="BJ592" s="2" t="s">
        <v>4439</v>
      </c>
      <c r="BK592" s="2" t="s">
        <v>229</v>
      </c>
      <c r="BL592" s="2" t="s">
        <v>2966</v>
      </c>
      <c r="BM592" s="2" t="s">
        <v>1403</v>
      </c>
      <c r="BN592" s="2" t="s">
        <v>3408</v>
      </c>
      <c r="BO592" s="2" t="s">
        <v>229</v>
      </c>
      <c r="BP592" s="2" t="s">
        <v>2966</v>
      </c>
      <c r="BQ592" s="2" t="s">
        <v>1404</v>
      </c>
      <c r="BR592" s="2" t="s">
        <v>4988</v>
      </c>
      <c r="BS592" s="2" t="s">
        <v>206</v>
      </c>
      <c r="BT592" s="2" t="s">
        <v>3891</v>
      </c>
    </row>
    <row r="593" spans="1:72" ht="13.5" customHeight="1">
      <c r="A593" s="5" t="str">
        <f t="shared" si="29"/>
        <v>1861_각현내_031</v>
      </c>
      <c r="B593" s="2">
        <v>1861</v>
      </c>
      <c r="C593" s="2" t="s">
        <v>5173</v>
      </c>
      <c r="D593" s="2" t="s">
        <v>5174</v>
      </c>
      <c r="E593" s="2">
        <v>592</v>
      </c>
      <c r="F593" s="2">
        <v>3</v>
      </c>
      <c r="G593" s="2" t="s">
        <v>1053</v>
      </c>
      <c r="H593" s="2" t="s">
        <v>2870</v>
      </c>
      <c r="I593" s="2">
        <v>7</v>
      </c>
      <c r="L593" s="2">
        <v>3</v>
      </c>
      <c r="M593" s="2" t="s">
        <v>5835</v>
      </c>
      <c r="N593" s="2" t="s">
        <v>5836</v>
      </c>
      <c r="S593" s="2" t="s">
        <v>51</v>
      </c>
      <c r="T593" s="2" t="s">
        <v>2942</v>
      </c>
      <c r="W593" s="2" t="s">
        <v>95</v>
      </c>
      <c r="X593" s="2" t="s">
        <v>5192</v>
      </c>
      <c r="Y593" s="2" t="s">
        <v>10</v>
      </c>
      <c r="Z593" s="2" t="s">
        <v>2986</v>
      </c>
      <c r="AC593" s="2">
        <v>50</v>
      </c>
      <c r="AD593" s="2" t="s">
        <v>74</v>
      </c>
      <c r="AE593" s="2" t="s">
        <v>3810</v>
      </c>
      <c r="AJ593" s="2" t="s">
        <v>17</v>
      </c>
      <c r="AK593" s="2" t="s">
        <v>3864</v>
      </c>
      <c r="AL593" s="2" t="s">
        <v>101</v>
      </c>
      <c r="AM593" s="2" t="s">
        <v>3895</v>
      </c>
      <c r="AT593" s="2" t="s">
        <v>229</v>
      </c>
      <c r="AU593" s="2" t="s">
        <v>2966</v>
      </c>
      <c r="AV593" s="2" t="s">
        <v>1405</v>
      </c>
      <c r="AW593" s="2" t="s">
        <v>3535</v>
      </c>
      <c r="BG593" s="2" t="s">
        <v>229</v>
      </c>
      <c r="BH593" s="2" t="s">
        <v>2966</v>
      </c>
      <c r="BI593" s="2" t="s">
        <v>1406</v>
      </c>
      <c r="BJ593" s="2" t="s">
        <v>4440</v>
      </c>
      <c r="BK593" s="2" t="s">
        <v>229</v>
      </c>
      <c r="BL593" s="2" t="s">
        <v>2966</v>
      </c>
      <c r="BM593" s="2" t="s">
        <v>1407</v>
      </c>
      <c r="BN593" s="2" t="s">
        <v>4147</v>
      </c>
      <c r="BO593" s="2" t="s">
        <v>137</v>
      </c>
      <c r="BP593" s="2" t="s">
        <v>2972</v>
      </c>
      <c r="BQ593" s="2" t="s">
        <v>1408</v>
      </c>
      <c r="BR593" s="2" t="s">
        <v>4989</v>
      </c>
      <c r="BS593" s="2" t="s">
        <v>39</v>
      </c>
      <c r="BT593" s="2" t="s">
        <v>3867</v>
      </c>
    </row>
    <row r="594" spans="1:72" ht="13.5" customHeight="1">
      <c r="A594" s="5" t="str">
        <f t="shared" si="29"/>
        <v>1861_각현내_031</v>
      </c>
      <c r="B594" s="2">
        <v>1861</v>
      </c>
      <c r="C594" s="2" t="s">
        <v>5173</v>
      </c>
      <c r="D594" s="2" t="s">
        <v>5174</v>
      </c>
      <c r="E594" s="2">
        <v>593</v>
      </c>
      <c r="F594" s="2">
        <v>3</v>
      </c>
      <c r="G594" s="2" t="s">
        <v>1053</v>
      </c>
      <c r="H594" s="2" t="s">
        <v>2870</v>
      </c>
      <c r="I594" s="2">
        <v>7</v>
      </c>
      <c r="L594" s="2">
        <v>3</v>
      </c>
      <c r="M594" s="2" t="s">
        <v>5835</v>
      </c>
      <c r="N594" s="2" t="s">
        <v>5836</v>
      </c>
      <c r="S594" s="2" t="s">
        <v>109</v>
      </c>
      <c r="T594" s="2" t="s">
        <v>2945</v>
      </c>
      <c r="Y594" s="2" t="s">
        <v>1409</v>
      </c>
      <c r="Z594" s="2" t="s">
        <v>3383</v>
      </c>
      <c r="AC594" s="2">
        <v>21</v>
      </c>
      <c r="AD594" s="2" t="s">
        <v>62</v>
      </c>
      <c r="AE594" s="2" t="s">
        <v>3806</v>
      </c>
    </row>
    <row r="595" spans="1:72" ht="13.5" customHeight="1">
      <c r="A595" s="5" t="str">
        <f t="shared" si="29"/>
        <v>1861_각현내_031</v>
      </c>
      <c r="B595" s="2">
        <v>1861</v>
      </c>
      <c r="C595" s="2" t="s">
        <v>5173</v>
      </c>
      <c r="D595" s="2" t="s">
        <v>5174</v>
      </c>
      <c r="E595" s="2">
        <v>594</v>
      </c>
      <c r="F595" s="2">
        <v>3</v>
      </c>
      <c r="G595" s="2" t="s">
        <v>1053</v>
      </c>
      <c r="H595" s="2" t="s">
        <v>2870</v>
      </c>
      <c r="I595" s="2">
        <v>7</v>
      </c>
      <c r="L595" s="2">
        <v>3</v>
      </c>
      <c r="M595" s="2" t="s">
        <v>5835</v>
      </c>
      <c r="N595" s="2" t="s">
        <v>5836</v>
      </c>
      <c r="S595" s="2" t="s">
        <v>109</v>
      </c>
      <c r="T595" s="2" t="s">
        <v>2945</v>
      </c>
      <c r="Y595" s="2" t="s">
        <v>976</v>
      </c>
      <c r="Z595" s="2" t="s">
        <v>3245</v>
      </c>
      <c r="AC595" s="2">
        <v>16</v>
      </c>
      <c r="AD595" s="2" t="s">
        <v>552</v>
      </c>
      <c r="AE595" s="2" t="s">
        <v>3857</v>
      </c>
    </row>
    <row r="596" spans="1:72" ht="13.5" customHeight="1">
      <c r="A596" s="5" t="str">
        <f t="shared" si="29"/>
        <v>1861_각현내_031</v>
      </c>
      <c r="B596" s="2">
        <v>1861</v>
      </c>
      <c r="C596" s="2" t="s">
        <v>5173</v>
      </c>
      <c r="D596" s="2" t="s">
        <v>5174</v>
      </c>
      <c r="E596" s="2">
        <v>595</v>
      </c>
      <c r="F596" s="2">
        <v>3</v>
      </c>
      <c r="G596" s="2" t="s">
        <v>1053</v>
      </c>
      <c r="H596" s="2" t="s">
        <v>2870</v>
      </c>
      <c r="I596" s="2">
        <v>7</v>
      </c>
      <c r="L596" s="2">
        <v>3</v>
      </c>
      <c r="M596" s="2" t="s">
        <v>5835</v>
      </c>
      <c r="N596" s="2" t="s">
        <v>5836</v>
      </c>
      <c r="S596" s="2" t="s">
        <v>207</v>
      </c>
      <c r="T596" s="2" t="s">
        <v>2949</v>
      </c>
      <c r="AC596" s="2">
        <v>16</v>
      </c>
      <c r="AD596" s="2" t="s">
        <v>552</v>
      </c>
      <c r="AE596" s="2" t="s">
        <v>3857</v>
      </c>
    </row>
    <row r="597" spans="1:72" ht="13.5" customHeight="1">
      <c r="A597" s="5" t="str">
        <f t="shared" si="29"/>
        <v>1861_각현내_031</v>
      </c>
      <c r="B597" s="2">
        <v>1861</v>
      </c>
      <c r="C597" s="2" t="s">
        <v>5173</v>
      </c>
      <c r="D597" s="2" t="s">
        <v>5174</v>
      </c>
      <c r="E597" s="2">
        <v>596</v>
      </c>
      <c r="F597" s="2">
        <v>3</v>
      </c>
      <c r="G597" s="2" t="s">
        <v>1053</v>
      </c>
      <c r="H597" s="2" t="s">
        <v>2870</v>
      </c>
      <c r="I597" s="2">
        <v>7</v>
      </c>
      <c r="L597" s="2">
        <v>3</v>
      </c>
      <c r="M597" s="2" t="s">
        <v>5835</v>
      </c>
      <c r="N597" s="2" t="s">
        <v>5836</v>
      </c>
      <c r="S597" s="2" t="s">
        <v>207</v>
      </c>
      <c r="T597" s="2" t="s">
        <v>2949</v>
      </c>
      <c r="AC597" s="2">
        <v>13</v>
      </c>
      <c r="AD597" s="2" t="s">
        <v>72</v>
      </c>
      <c r="AE597" s="2" t="s">
        <v>3809</v>
      </c>
    </row>
    <row r="598" spans="1:72" ht="13.5" customHeight="1">
      <c r="A598" s="5" t="str">
        <f t="shared" si="29"/>
        <v>1861_각현내_031</v>
      </c>
      <c r="B598" s="2">
        <v>1861</v>
      </c>
      <c r="C598" s="2" t="s">
        <v>5173</v>
      </c>
      <c r="D598" s="2" t="s">
        <v>5174</v>
      </c>
      <c r="E598" s="2">
        <v>597</v>
      </c>
      <c r="F598" s="2">
        <v>3</v>
      </c>
      <c r="G598" s="2" t="s">
        <v>1053</v>
      </c>
      <c r="H598" s="2" t="s">
        <v>2870</v>
      </c>
      <c r="I598" s="2">
        <v>7</v>
      </c>
      <c r="L598" s="2">
        <v>4</v>
      </c>
      <c r="M598" s="2" t="s">
        <v>5837</v>
      </c>
      <c r="N598" s="2" t="s">
        <v>5838</v>
      </c>
      <c r="O598" s="2" t="s">
        <v>6</v>
      </c>
      <c r="P598" s="2" t="s">
        <v>2927</v>
      </c>
      <c r="T598" s="2" t="s">
        <v>5220</v>
      </c>
      <c r="U598" s="2" t="s">
        <v>143</v>
      </c>
      <c r="V598" s="2" t="s">
        <v>2964</v>
      </c>
      <c r="W598" s="2" t="s">
        <v>546</v>
      </c>
      <c r="X598" s="2" t="s">
        <v>3007</v>
      </c>
      <c r="Y598" s="2" t="s">
        <v>10</v>
      </c>
      <c r="Z598" s="2" t="s">
        <v>2986</v>
      </c>
      <c r="AC598" s="2">
        <v>50</v>
      </c>
      <c r="AD598" s="2" t="s">
        <v>74</v>
      </c>
      <c r="AE598" s="2" t="s">
        <v>3810</v>
      </c>
      <c r="AJ598" s="2" t="s">
        <v>17</v>
      </c>
      <c r="AK598" s="2" t="s">
        <v>3864</v>
      </c>
      <c r="AL598" s="2" t="s">
        <v>39</v>
      </c>
      <c r="AM598" s="2" t="s">
        <v>3867</v>
      </c>
      <c r="AT598" s="2" t="s">
        <v>229</v>
      </c>
      <c r="AU598" s="2" t="s">
        <v>2966</v>
      </c>
      <c r="AV598" s="2" t="s">
        <v>1410</v>
      </c>
      <c r="AW598" s="2" t="s">
        <v>4097</v>
      </c>
      <c r="BG598" s="2" t="s">
        <v>229</v>
      </c>
      <c r="BH598" s="2" t="s">
        <v>2966</v>
      </c>
      <c r="BI598" s="2" t="s">
        <v>1411</v>
      </c>
      <c r="BJ598" s="2" t="s">
        <v>4157</v>
      </c>
      <c r="BK598" s="2" t="s">
        <v>1316</v>
      </c>
      <c r="BL598" s="2" t="s">
        <v>3940</v>
      </c>
      <c r="BM598" s="2" t="s">
        <v>1412</v>
      </c>
      <c r="BN598" s="2" t="s">
        <v>4497</v>
      </c>
      <c r="BO598" s="2" t="s">
        <v>1362</v>
      </c>
      <c r="BP598" s="2" t="s">
        <v>3941</v>
      </c>
      <c r="BQ598" s="2" t="s">
        <v>1413</v>
      </c>
      <c r="BR598" s="2" t="s">
        <v>4990</v>
      </c>
      <c r="BS598" s="2" t="s">
        <v>245</v>
      </c>
      <c r="BT598" s="2" t="s">
        <v>3881</v>
      </c>
    </row>
    <row r="599" spans="1:72" ht="13.5" customHeight="1">
      <c r="A599" s="5" t="str">
        <f t="shared" si="29"/>
        <v>1861_각현내_031</v>
      </c>
      <c r="B599" s="2">
        <v>1861</v>
      </c>
      <c r="C599" s="2" t="s">
        <v>5173</v>
      </c>
      <c r="D599" s="2" t="s">
        <v>5174</v>
      </c>
      <c r="E599" s="2">
        <v>598</v>
      </c>
      <c r="F599" s="2">
        <v>3</v>
      </c>
      <c r="G599" s="2" t="s">
        <v>1053</v>
      </c>
      <c r="H599" s="2" t="s">
        <v>2870</v>
      </c>
      <c r="I599" s="2">
        <v>7</v>
      </c>
      <c r="L599" s="2">
        <v>4</v>
      </c>
      <c r="M599" s="2" t="s">
        <v>5837</v>
      </c>
      <c r="N599" s="2" t="s">
        <v>5838</v>
      </c>
      <c r="S599" s="2" t="s">
        <v>109</v>
      </c>
      <c r="T599" s="2" t="s">
        <v>2945</v>
      </c>
      <c r="Y599" s="2" t="s">
        <v>1414</v>
      </c>
      <c r="Z599" s="2" t="s">
        <v>3384</v>
      </c>
      <c r="AC599" s="2">
        <v>15</v>
      </c>
      <c r="AD599" s="2" t="s">
        <v>809</v>
      </c>
      <c r="AE599" s="2" t="s">
        <v>3858</v>
      </c>
    </row>
    <row r="600" spans="1:72" ht="13.5" customHeight="1">
      <c r="A600" s="5" t="str">
        <f t="shared" si="29"/>
        <v>1861_각현내_031</v>
      </c>
      <c r="B600" s="2">
        <v>1861</v>
      </c>
      <c r="C600" s="2" t="s">
        <v>5173</v>
      </c>
      <c r="D600" s="2" t="s">
        <v>5174</v>
      </c>
      <c r="E600" s="2">
        <v>599</v>
      </c>
      <c r="F600" s="2">
        <v>3</v>
      </c>
      <c r="G600" s="2" t="s">
        <v>1053</v>
      </c>
      <c r="H600" s="2" t="s">
        <v>2870</v>
      </c>
      <c r="I600" s="2">
        <v>7</v>
      </c>
      <c r="L600" s="2">
        <v>4</v>
      </c>
      <c r="M600" s="2" t="s">
        <v>5837</v>
      </c>
      <c r="N600" s="2" t="s">
        <v>5838</v>
      </c>
      <c r="S600" s="2" t="s">
        <v>109</v>
      </c>
      <c r="T600" s="2" t="s">
        <v>2945</v>
      </c>
      <c r="Y600" s="2" t="s">
        <v>1415</v>
      </c>
      <c r="Z600" s="2" t="s">
        <v>3385</v>
      </c>
      <c r="AC600" s="2">
        <v>10</v>
      </c>
      <c r="AD600" s="2" t="s">
        <v>86</v>
      </c>
      <c r="AE600" s="2" t="s">
        <v>3815</v>
      </c>
    </row>
    <row r="601" spans="1:72" ht="13.5" customHeight="1">
      <c r="A601" s="5" t="str">
        <f t="shared" si="29"/>
        <v>1861_각현내_031</v>
      </c>
      <c r="B601" s="2">
        <v>1861</v>
      </c>
      <c r="C601" s="2" t="s">
        <v>5173</v>
      </c>
      <c r="D601" s="2" t="s">
        <v>5174</v>
      </c>
      <c r="E601" s="2">
        <v>600</v>
      </c>
      <c r="F601" s="2">
        <v>3</v>
      </c>
      <c r="G601" s="2" t="s">
        <v>1053</v>
      </c>
      <c r="H601" s="2" t="s">
        <v>2870</v>
      </c>
      <c r="I601" s="2">
        <v>7</v>
      </c>
      <c r="L601" s="2">
        <v>4</v>
      </c>
      <c r="M601" s="2" t="s">
        <v>5837</v>
      </c>
      <c r="N601" s="2" t="s">
        <v>5838</v>
      </c>
      <c r="S601" s="2" t="s">
        <v>207</v>
      </c>
      <c r="T601" s="2" t="s">
        <v>2949</v>
      </c>
      <c r="AC601" s="2">
        <v>8</v>
      </c>
      <c r="AD601" s="2" t="s">
        <v>310</v>
      </c>
      <c r="AE601" s="2" t="s">
        <v>3403</v>
      </c>
    </row>
    <row r="602" spans="1:72" ht="13.5" customHeight="1">
      <c r="A602" s="5" t="str">
        <f t="shared" si="29"/>
        <v>1861_각현내_031</v>
      </c>
      <c r="B602" s="2">
        <v>1861</v>
      </c>
      <c r="C602" s="2" t="s">
        <v>5173</v>
      </c>
      <c r="D602" s="2" t="s">
        <v>5174</v>
      </c>
      <c r="E602" s="2">
        <v>601</v>
      </c>
      <c r="F602" s="2">
        <v>3</v>
      </c>
      <c r="G602" s="2" t="s">
        <v>1053</v>
      </c>
      <c r="H602" s="2" t="s">
        <v>2870</v>
      </c>
      <c r="I602" s="2">
        <v>7</v>
      </c>
      <c r="L602" s="2">
        <v>4</v>
      </c>
      <c r="M602" s="2" t="s">
        <v>5837</v>
      </c>
      <c r="N602" s="2" t="s">
        <v>5838</v>
      </c>
      <c r="S602" s="2" t="s">
        <v>207</v>
      </c>
      <c r="T602" s="2" t="s">
        <v>2949</v>
      </c>
      <c r="AC602" s="2">
        <v>5</v>
      </c>
      <c r="AD602" s="2" t="s">
        <v>65</v>
      </c>
      <c r="AE602" s="2" t="s">
        <v>3807</v>
      </c>
    </row>
    <row r="603" spans="1:72" ht="13.5" customHeight="1">
      <c r="A603" s="5" t="str">
        <f t="shared" si="29"/>
        <v>1861_각현내_031</v>
      </c>
      <c r="B603" s="2">
        <v>1861</v>
      </c>
      <c r="C603" s="2" t="s">
        <v>5173</v>
      </c>
      <c r="D603" s="2" t="s">
        <v>5174</v>
      </c>
      <c r="E603" s="2">
        <v>602</v>
      </c>
      <c r="F603" s="2">
        <v>3</v>
      </c>
      <c r="G603" s="2" t="s">
        <v>1053</v>
      </c>
      <c r="H603" s="2" t="s">
        <v>2870</v>
      </c>
      <c r="I603" s="2">
        <v>7</v>
      </c>
      <c r="L603" s="2">
        <v>4</v>
      </c>
      <c r="M603" s="2" t="s">
        <v>5837</v>
      </c>
      <c r="N603" s="2" t="s">
        <v>5838</v>
      </c>
      <c r="T603" s="2" t="s">
        <v>5221</v>
      </c>
      <c r="U603" s="2" t="s">
        <v>66</v>
      </c>
      <c r="V603" s="2" t="s">
        <v>2961</v>
      </c>
      <c r="Y603" s="2" t="s">
        <v>474</v>
      </c>
      <c r="Z603" s="2" t="s">
        <v>3136</v>
      </c>
      <c r="AC603" s="2">
        <v>19</v>
      </c>
      <c r="AD603" s="2" t="s">
        <v>346</v>
      </c>
      <c r="AE603" s="2" t="s">
        <v>3846</v>
      </c>
    </row>
    <row r="604" spans="1:72" ht="13.5" customHeight="1">
      <c r="A604" s="5" t="str">
        <f t="shared" si="29"/>
        <v>1861_각현내_031</v>
      </c>
      <c r="B604" s="2">
        <v>1861</v>
      </c>
      <c r="C604" s="2" t="s">
        <v>5173</v>
      </c>
      <c r="D604" s="2" t="s">
        <v>5174</v>
      </c>
      <c r="E604" s="2">
        <v>603</v>
      </c>
      <c r="F604" s="2">
        <v>3</v>
      </c>
      <c r="G604" s="2" t="s">
        <v>1053</v>
      </c>
      <c r="H604" s="2" t="s">
        <v>2870</v>
      </c>
      <c r="I604" s="2">
        <v>7</v>
      </c>
      <c r="L604" s="2">
        <v>5</v>
      </c>
      <c r="M604" s="2" t="s">
        <v>5839</v>
      </c>
      <c r="N604" s="2" t="s">
        <v>5840</v>
      </c>
      <c r="T604" s="2" t="s">
        <v>5220</v>
      </c>
      <c r="U604" s="2" t="s">
        <v>55</v>
      </c>
      <c r="V604" s="2" t="s">
        <v>2962</v>
      </c>
      <c r="W604" s="2" t="s">
        <v>546</v>
      </c>
      <c r="X604" s="2" t="s">
        <v>3007</v>
      </c>
      <c r="Y604" s="2" t="s">
        <v>1416</v>
      </c>
      <c r="Z604" s="2" t="s">
        <v>3386</v>
      </c>
      <c r="AC604" s="2">
        <v>40</v>
      </c>
      <c r="AD604" s="2" t="s">
        <v>146</v>
      </c>
      <c r="AE604" s="2" t="s">
        <v>3828</v>
      </c>
      <c r="AJ604" s="2" t="s">
        <v>17</v>
      </c>
      <c r="AK604" s="2" t="s">
        <v>3864</v>
      </c>
      <c r="AL604" s="2" t="s">
        <v>39</v>
      </c>
      <c r="AM604" s="2" t="s">
        <v>3867</v>
      </c>
      <c r="AT604" s="2" t="s">
        <v>1033</v>
      </c>
      <c r="AU604" s="2" t="s">
        <v>3937</v>
      </c>
      <c r="AV604" s="2" t="s">
        <v>1417</v>
      </c>
      <c r="AW604" s="2" t="s">
        <v>4098</v>
      </c>
      <c r="BG604" s="2" t="s">
        <v>1316</v>
      </c>
      <c r="BH604" s="2" t="s">
        <v>3940</v>
      </c>
      <c r="BI604" s="2" t="s">
        <v>1355</v>
      </c>
      <c r="BJ604" s="2" t="s">
        <v>3248</v>
      </c>
      <c r="BK604" s="2" t="s">
        <v>1058</v>
      </c>
      <c r="BL604" s="2" t="s">
        <v>3939</v>
      </c>
      <c r="BM604" s="2" t="s">
        <v>1418</v>
      </c>
      <c r="BN604" s="2" t="s">
        <v>4234</v>
      </c>
      <c r="BO604" s="2" t="s">
        <v>40</v>
      </c>
      <c r="BP604" s="2" t="s">
        <v>3927</v>
      </c>
      <c r="BQ604" s="2" t="s">
        <v>1419</v>
      </c>
      <c r="BR604" s="2" t="s">
        <v>4991</v>
      </c>
      <c r="BS604" s="2" t="s">
        <v>514</v>
      </c>
      <c r="BT604" s="2" t="s">
        <v>3054</v>
      </c>
    </row>
    <row r="605" spans="1:72" ht="13.5" customHeight="1">
      <c r="A605" s="5" t="str">
        <f t="shared" si="29"/>
        <v>1861_각현내_031</v>
      </c>
      <c r="B605" s="2">
        <v>1861</v>
      </c>
      <c r="C605" s="2" t="s">
        <v>5173</v>
      </c>
      <c r="D605" s="2" t="s">
        <v>5174</v>
      </c>
      <c r="E605" s="2">
        <v>604</v>
      </c>
      <c r="F605" s="2">
        <v>3</v>
      </c>
      <c r="G605" s="2" t="s">
        <v>1053</v>
      </c>
      <c r="H605" s="2" t="s">
        <v>2870</v>
      </c>
      <c r="I605" s="2">
        <v>7</v>
      </c>
      <c r="L605" s="2">
        <v>5</v>
      </c>
      <c r="M605" s="2" t="s">
        <v>5839</v>
      </c>
      <c r="N605" s="2" t="s">
        <v>5840</v>
      </c>
      <c r="S605" s="2" t="s">
        <v>51</v>
      </c>
      <c r="T605" s="2" t="s">
        <v>2942</v>
      </c>
      <c r="W605" s="2" t="s">
        <v>127</v>
      </c>
      <c r="X605" s="2" t="s">
        <v>2989</v>
      </c>
      <c r="Y605" s="2" t="s">
        <v>10</v>
      </c>
      <c r="Z605" s="2" t="s">
        <v>2986</v>
      </c>
      <c r="AC605" s="2">
        <v>40</v>
      </c>
      <c r="AD605" s="2" t="s">
        <v>146</v>
      </c>
      <c r="AE605" s="2" t="s">
        <v>3828</v>
      </c>
      <c r="AJ605" s="2" t="s">
        <v>17</v>
      </c>
      <c r="AK605" s="2" t="s">
        <v>3864</v>
      </c>
      <c r="AL605" s="2" t="s">
        <v>130</v>
      </c>
      <c r="AM605" s="2" t="s">
        <v>3873</v>
      </c>
      <c r="AT605" s="2" t="s">
        <v>40</v>
      </c>
      <c r="AU605" s="2" t="s">
        <v>3927</v>
      </c>
      <c r="AV605" s="2" t="s">
        <v>1420</v>
      </c>
      <c r="AW605" s="2" t="s">
        <v>4099</v>
      </c>
      <c r="BG605" s="2" t="s">
        <v>40</v>
      </c>
      <c r="BH605" s="2" t="s">
        <v>3927</v>
      </c>
      <c r="BI605" s="2" t="s">
        <v>1421</v>
      </c>
      <c r="BJ605" s="2" t="s">
        <v>4441</v>
      </c>
      <c r="BK605" s="2" t="s">
        <v>40</v>
      </c>
      <c r="BL605" s="2" t="s">
        <v>3927</v>
      </c>
      <c r="BM605" s="2" t="s">
        <v>1422</v>
      </c>
      <c r="BN605" s="2" t="s">
        <v>3644</v>
      </c>
      <c r="BO605" s="2" t="s">
        <v>40</v>
      </c>
      <c r="BP605" s="2" t="s">
        <v>3927</v>
      </c>
      <c r="BQ605" s="2" t="s">
        <v>1423</v>
      </c>
      <c r="BR605" s="2" t="s">
        <v>4992</v>
      </c>
      <c r="BS605" s="2" t="s">
        <v>39</v>
      </c>
      <c r="BT605" s="2" t="s">
        <v>3867</v>
      </c>
    </row>
    <row r="606" spans="1:72" ht="13.5" customHeight="1">
      <c r="A606" s="5" t="str">
        <f t="shared" ref="A606:A623" si="30">HYPERLINK("http://kyu.snu.ac.kr/sdhj/index.jsp?type=hj/GK14785_00_IH_0001_032.jpg","1861_각현내_032")</f>
        <v>1861_각현내_032</v>
      </c>
      <c r="B606" s="2">
        <v>1861</v>
      </c>
      <c r="C606" s="2" t="s">
        <v>5173</v>
      </c>
      <c r="D606" s="2" t="s">
        <v>5174</v>
      </c>
      <c r="E606" s="2">
        <v>605</v>
      </c>
      <c r="F606" s="2">
        <v>3</v>
      </c>
      <c r="G606" s="2" t="s">
        <v>1053</v>
      </c>
      <c r="H606" s="2" t="s">
        <v>2870</v>
      </c>
      <c r="I606" s="2">
        <v>7</v>
      </c>
      <c r="L606" s="2">
        <v>5</v>
      </c>
      <c r="M606" s="2" t="s">
        <v>5839</v>
      </c>
      <c r="N606" s="2" t="s">
        <v>5840</v>
      </c>
      <c r="T606" s="2" t="s">
        <v>5221</v>
      </c>
      <c r="U606" s="2" t="s">
        <v>66</v>
      </c>
      <c r="V606" s="2" t="s">
        <v>2961</v>
      </c>
      <c r="Y606" s="2" t="s">
        <v>1424</v>
      </c>
      <c r="Z606" s="2" t="s">
        <v>3387</v>
      </c>
      <c r="AC606" s="2">
        <v>24</v>
      </c>
      <c r="AD606" s="2" t="s">
        <v>38</v>
      </c>
      <c r="AE606" s="2" t="s">
        <v>3803</v>
      </c>
    </row>
    <row r="607" spans="1:72" ht="13.5" customHeight="1">
      <c r="A607" s="5" t="str">
        <f t="shared" si="30"/>
        <v>1861_각현내_032</v>
      </c>
      <c r="B607" s="2">
        <v>1861</v>
      </c>
      <c r="C607" s="2" t="s">
        <v>5173</v>
      </c>
      <c r="D607" s="2" t="s">
        <v>5174</v>
      </c>
      <c r="E607" s="2">
        <v>606</v>
      </c>
      <c r="F607" s="2">
        <v>3</v>
      </c>
      <c r="G607" s="2" t="s">
        <v>1053</v>
      </c>
      <c r="H607" s="2" t="s">
        <v>2870</v>
      </c>
      <c r="I607" s="2">
        <v>7</v>
      </c>
      <c r="L607" s="2">
        <v>5</v>
      </c>
      <c r="M607" s="2" t="s">
        <v>5839</v>
      </c>
      <c r="N607" s="2" t="s">
        <v>5840</v>
      </c>
      <c r="T607" s="2" t="s">
        <v>5221</v>
      </c>
      <c r="U607" s="2" t="s">
        <v>63</v>
      </c>
      <c r="V607" s="2" t="s">
        <v>2960</v>
      </c>
      <c r="Y607" s="2" t="s">
        <v>1425</v>
      </c>
      <c r="Z607" s="2" t="s">
        <v>3388</v>
      </c>
      <c r="AC607" s="2">
        <v>10</v>
      </c>
      <c r="AD607" s="2" t="s">
        <v>902</v>
      </c>
      <c r="AE607" s="2" t="s">
        <v>3859</v>
      </c>
    </row>
    <row r="608" spans="1:72" ht="13.5" customHeight="1">
      <c r="A608" s="5" t="str">
        <f t="shared" si="30"/>
        <v>1861_각현내_032</v>
      </c>
      <c r="B608" s="2">
        <v>1861</v>
      </c>
      <c r="C608" s="2" t="s">
        <v>5173</v>
      </c>
      <c r="D608" s="2" t="s">
        <v>5174</v>
      </c>
      <c r="E608" s="2">
        <v>607</v>
      </c>
      <c r="F608" s="2">
        <v>3</v>
      </c>
      <c r="G608" s="2" t="s">
        <v>1053</v>
      </c>
      <c r="H608" s="2" t="s">
        <v>2870</v>
      </c>
      <c r="I608" s="2">
        <v>8</v>
      </c>
      <c r="J608" s="2" t="s">
        <v>1426</v>
      </c>
      <c r="K608" s="2" t="s">
        <v>5189</v>
      </c>
      <c r="L608" s="2">
        <v>1</v>
      </c>
      <c r="M608" s="2" t="s">
        <v>1426</v>
      </c>
      <c r="N608" s="2" t="s">
        <v>5188</v>
      </c>
      <c r="T608" s="2" t="s">
        <v>5220</v>
      </c>
      <c r="U608" s="2" t="s">
        <v>680</v>
      </c>
      <c r="V608" s="2" t="s">
        <v>2971</v>
      </c>
      <c r="W608" s="2" t="s">
        <v>47</v>
      </c>
      <c r="X608" s="2" t="s">
        <v>5196</v>
      </c>
      <c r="Y608" s="2" t="s">
        <v>1427</v>
      </c>
      <c r="Z608" s="2" t="s">
        <v>3389</v>
      </c>
      <c r="AC608" s="2">
        <v>91</v>
      </c>
      <c r="AD608" s="2" t="s">
        <v>77</v>
      </c>
      <c r="AE608" s="2" t="s">
        <v>3811</v>
      </c>
      <c r="AJ608" s="2" t="s">
        <v>17</v>
      </c>
      <c r="AK608" s="2" t="s">
        <v>3864</v>
      </c>
      <c r="AL608" s="2" t="s">
        <v>152</v>
      </c>
      <c r="AM608" s="2" t="s">
        <v>3880</v>
      </c>
      <c r="AT608" s="2" t="s">
        <v>131</v>
      </c>
      <c r="AU608" s="2" t="s">
        <v>3928</v>
      </c>
      <c r="AV608" s="2" t="s">
        <v>1428</v>
      </c>
      <c r="AW608" s="2" t="s">
        <v>4100</v>
      </c>
      <c r="BG608" s="2" t="s">
        <v>131</v>
      </c>
      <c r="BH608" s="2" t="s">
        <v>3928</v>
      </c>
      <c r="BI608" s="2" t="s">
        <v>1429</v>
      </c>
      <c r="BJ608" s="2" t="s">
        <v>4442</v>
      </c>
      <c r="BK608" s="2" t="s">
        <v>131</v>
      </c>
      <c r="BL608" s="2" t="s">
        <v>3928</v>
      </c>
      <c r="BM608" s="2" t="s">
        <v>1430</v>
      </c>
      <c r="BN608" s="2" t="s">
        <v>4721</v>
      </c>
      <c r="BO608" s="2" t="s">
        <v>131</v>
      </c>
      <c r="BP608" s="2" t="s">
        <v>3928</v>
      </c>
      <c r="BQ608" s="2" t="s">
        <v>1431</v>
      </c>
      <c r="BR608" s="2" t="s">
        <v>5417</v>
      </c>
      <c r="BS608" s="2" t="s">
        <v>94</v>
      </c>
      <c r="BT608" s="2" t="s">
        <v>5274</v>
      </c>
    </row>
    <row r="609" spans="1:72" ht="13.5" customHeight="1">
      <c r="A609" s="5" t="str">
        <f t="shared" si="30"/>
        <v>1861_각현내_032</v>
      </c>
      <c r="B609" s="2">
        <v>1861</v>
      </c>
      <c r="C609" s="2" t="s">
        <v>5173</v>
      </c>
      <c r="D609" s="2" t="s">
        <v>5174</v>
      </c>
      <c r="E609" s="2">
        <v>608</v>
      </c>
      <c r="F609" s="2">
        <v>3</v>
      </c>
      <c r="G609" s="2" t="s">
        <v>1053</v>
      </c>
      <c r="H609" s="2" t="s">
        <v>2870</v>
      </c>
      <c r="I609" s="2">
        <v>8</v>
      </c>
      <c r="L609" s="2">
        <v>1</v>
      </c>
      <c r="M609" s="2" t="s">
        <v>1426</v>
      </c>
      <c r="N609" s="2" t="s">
        <v>5188</v>
      </c>
      <c r="S609" s="2" t="s">
        <v>51</v>
      </c>
      <c r="T609" s="2" t="s">
        <v>2942</v>
      </c>
      <c r="W609" s="2" t="s">
        <v>135</v>
      </c>
      <c r="X609" s="2" t="s">
        <v>2990</v>
      </c>
      <c r="Y609" s="2" t="s">
        <v>10</v>
      </c>
      <c r="Z609" s="2" t="s">
        <v>2986</v>
      </c>
      <c r="AC609" s="2">
        <v>72</v>
      </c>
      <c r="AD609" s="2" t="s">
        <v>353</v>
      </c>
      <c r="AE609" s="2" t="s">
        <v>3847</v>
      </c>
      <c r="AJ609" s="2" t="s">
        <v>17</v>
      </c>
      <c r="AK609" s="2" t="s">
        <v>3864</v>
      </c>
      <c r="AL609" s="2" t="s">
        <v>1432</v>
      </c>
      <c r="AM609" s="2" t="s">
        <v>3907</v>
      </c>
      <c r="AT609" s="2" t="s">
        <v>131</v>
      </c>
      <c r="AU609" s="2" t="s">
        <v>3928</v>
      </c>
      <c r="AV609" s="2" t="s">
        <v>2855</v>
      </c>
      <c r="AW609" s="2" t="s">
        <v>4101</v>
      </c>
      <c r="BG609" s="2" t="s">
        <v>131</v>
      </c>
      <c r="BH609" s="2" t="s">
        <v>3928</v>
      </c>
      <c r="BI609" s="2" t="s">
        <v>1252</v>
      </c>
      <c r="BJ609" s="2" t="s">
        <v>3334</v>
      </c>
      <c r="BK609" s="2" t="s">
        <v>131</v>
      </c>
      <c r="BL609" s="2" t="s">
        <v>3928</v>
      </c>
      <c r="BM609" s="2" t="s">
        <v>1433</v>
      </c>
      <c r="BN609" s="2" t="s">
        <v>4722</v>
      </c>
      <c r="BO609" s="2" t="s">
        <v>131</v>
      </c>
      <c r="BP609" s="2" t="s">
        <v>3928</v>
      </c>
      <c r="BQ609" s="2" t="s">
        <v>1434</v>
      </c>
      <c r="BR609" s="2" t="s">
        <v>5503</v>
      </c>
      <c r="BS609" s="2" t="s">
        <v>180</v>
      </c>
      <c r="BT609" s="2" t="s">
        <v>3878</v>
      </c>
    </row>
    <row r="610" spans="1:72" ht="13.5" customHeight="1">
      <c r="A610" s="5" t="str">
        <f t="shared" si="30"/>
        <v>1861_각현내_032</v>
      </c>
      <c r="B610" s="2">
        <v>1861</v>
      </c>
      <c r="C610" s="2" t="s">
        <v>5173</v>
      </c>
      <c r="D610" s="2" t="s">
        <v>5174</v>
      </c>
      <c r="E610" s="2">
        <v>609</v>
      </c>
      <c r="F610" s="2">
        <v>3</v>
      </c>
      <c r="G610" s="2" t="s">
        <v>1053</v>
      </c>
      <c r="H610" s="2" t="s">
        <v>2870</v>
      </c>
      <c r="I610" s="2">
        <v>8</v>
      </c>
      <c r="L610" s="2">
        <v>1</v>
      </c>
      <c r="M610" s="2" t="s">
        <v>1426</v>
      </c>
      <c r="N610" s="2" t="s">
        <v>5188</v>
      </c>
      <c r="S610" s="2" t="s">
        <v>109</v>
      </c>
      <c r="T610" s="2" t="s">
        <v>2945</v>
      </c>
      <c r="U610" s="2" t="s">
        <v>1435</v>
      </c>
      <c r="V610" s="2" t="s">
        <v>2980</v>
      </c>
      <c r="Y610" s="2" t="s">
        <v>1436</v>
      </c>
      <c r="Z610" s="2" t="s">
        <v>3390</v>
      </c>
      <c r="AC610" s="2">
        <v>48</v>
      </c>
      <c r="AD610" s="2" t="s">
        <v>123</v>
      </c>
      <c r="AE610" s="2" t="s">
        <v>3824</v>
      </c>
    </row>
    <row r="611" spans="1:72" ht="13.5" customHeight="1">
      <c r="A611" s="5" t="str">
        <f t="shared" si="30"/>
        <v>1861_각현내_032</v>
      </c>
      <c r="B611" s="2">
        <v>1861</v>
      </c>
      <c r="C611" s="2" t="s">
        <v>5173</v>
      </c>
      <c r="D611" s="2" t="s">
        <v>5174</v>
      </c>
      <c r="E611" s="2">
        <v>610</v>
      </c>
      <c r="F611" s="2">
        <v>3</v>
      </c>
      <c r="G611" s="2" t="s">
        <v>1053</v>
      </c>
      <c r="H611" s="2" t="s">
        <v>2870</v>
      </c>
      <c r="I611" s="2">
        <v>8</v>
      </c>
      <c r="L611" s="2">
        <v>2</v>
      </c>
      <c r="M611" s="2" t="s">
        <v>5841</v>
      </c>
      <c r="N611" s="2" t="s">
        <v>5842</v>
      </c>
      <c r="T611" s="2" t="s">
        <v>5220</v>
      </c>
      <c r="U611" s="2" t="s">
        <v>229</v>
      </c>
      <c r="V611" s="2" t="s">
        <v>2966</v>
      </c>
      <c r="W611" s="2" t="s">
        <v>546</v>
      </c>
      <c r="X611" s="2" t="s">
        <v>3007</v>
      </c>
      <c r="Y611" s="2" t="s">
        <v>1437</v>
      </c>
      <c r="Z611" s="2" t="s">
        <v>3391</v>
      </c>
      <c r="AC611" s="2">
        <v>31</v>
      </c>
      <c r="AD611" s="2" t="s">
        <v>129</v>
      </c>
      <c r="AE611" s="2" t="s">
        <v>3826</v>
      </c>
      <c r="AJ611" s="2" t="s">
        <v>17</v>
      </c>
      <c r="AK611" s="2" t="s">
        <v>3864</v>
      </c>
      <c r="AL611" s="2" t="s">
        <v>39</v>
      </c>
      <c r="AM611" s="2" t="s">
        <v>3867</v>
      </c>
      <c r="AT611" s="2" t="s">
        <v>229</v>
      </c>
      <c r="AU611" s="2" t="s">
        <v>2966</v>
      </c>
      <c r="AV611" s="2" t="s">
        <v>1438</v>
      </c>
      <c r="AW611" s="2" t="s">
        <v>3675</v>
      </c>
      <c r="BG611" s="2" t="s">
        <v>229</v>
      </c>
      <c r="BH611" s="2" t="s">
        <v>2966</v>
      </c>
      <c r="BI611" s="2" t="s">
        <v>1439</v>
      </c>
      <c r="BJ611" s="2" t="s">
        <v>4106</v>
      </c>
      <c r="BK611" s="2" t="s">
        <v>229</v>
      </c>
      <c r="BL611" s="2" t="s">
        <v>2966</v>
      </c>
      <c r="BM611" s="2" t="s">
        <v>1440</v>
      </c>
      <c r="BN611" s="2" t="s">
        <v>4447</v>
      </c>
      <c r="BO611" s="2" t="s">
        <v>137</v>
      </c>
      <c r="BP611" s="2" t="s">
        <v>2972</v>
      </c>
      <c r="BQ611" s="2" t="s">
        <v>1441</v>
      </c>
      <c r="BR611" s="2" t="s">
        <v>4993</v>
      </c>
      <c r="BS611" s="2" t="s">
        <v>39</v>
      </c>
      <c r="BT611" s="2" t="s">
        <v>3867</v>
      </c>
    </row>
    <row r="612" spans="1:72" ht="13.5" customHeight="1">
      <c r="A612" s="5" t="str">
        <f t="shared" si="30"/>
        <v>1861_각현내_032</v>
      </c>
      <c r="B612" s="2">
        <v>1861</v>
      </c>
      <c r="C612" s="2" t="s">
        <v>5173</v>
      </c>
      <c r="D612" s="2" t="s">
        <v>5174</v>
      </c>
      <c r="E612" s="2">
        <v>611</v>
      </c>
      <c r="F612" s="2">
        <v>3</v>
      </c>
      <c r="G612" s="2" t="s">
        <v>1053</v>
      </c>
      <c r="H612" s="2" t="s">
        <v>2870</v>
      </c>
      <c r="I612" s="2">
        <v>8</v>
      </c>
      <c r="L612" s="2">
        <v>2</v>
      </c>
      <c r="M612" s="2" t="s">
        <v>5841</v>
      </c>
      <c r="N612" s="2" t="s">
        <v>5842</v>
      </c>
      <c r="S612" s="2" t="s">
        <v>51</v>
      </c>
      <c r="T612" s="2" t="s">
        <v>2942</v>
      </c>
      <c r="W612" s="2" t="s">
        <v>1154</v>
      </c>
      <c r="X612" s="2" t="s">
        <v>3018</v>
      </c>
      <c r="Y612" s="2" t="s">
        <v>10</v>
      </c>
      <c r="Z612" s="2" t="s">
        <v>2986</v>
      </c>
      <c r="AC612" s="2">
        <v>36</v>
      </c>
      <c r="AD612" s="2" t="s">
        <v>449</v>
      </c>
      <c r="AE612" s="2" t="s">
        <v>3851</v>
      </c>
      <c r="AJ612" s="2" t="s">
        <v>17</v>
      </c>
      <c r="AK612" s="2" t="s">
        <v>3864</v>
      </c>
      <c r="AL612" s="2" t="s">
        <v>1442</v>
      </c>
      <c r="AM612" s="2" t="s">
        <v>3908</v>
      </c>
      <c r="AT612" s="2" t="s">
        <v>229</v>
      </c>
      <c r="AU612" s="2" t="s">
        <v>2966</v>
      </c>
      <c r="AV612" s="2" t="s">
        <v>1443</v>
      </c>
      <c r="AW612" s="2" t="s">
        <v>4102</v>
      </c>
      <c r="BG612" s="2" t="s">
        <v>229</v>
      </c>
      <c r="BH612" s="2" t="s">
        <v>2966</v>
      </c>
      <c r="BI612" s="2" t="s">
        <v>1325</v>
      </c>
      <c r="BJ612" s="2" t="s">
        <v>3354</v>
      </c>
      <c r="BK612" s="2" t="s">
        <v>229</v>
      </c>
      <c r="BL612" s="2" t="s">
        <v>2966</v>
      </c>
      <c r="BM612" s="2" t="s">
        <v>686</v>
      </c>
      <c r="BN612" s="2" t="s">
        <v>4006</v>
      </c>
      <c r="BO612" s="2" t="s">
        <v>137</v>
      </c>
      <c r="BP612" s="2" t="s">
        <v>2972</v>
      </c>
      <c r="BQ612" s="2" t="s">
        <v>1444</v>
      </c>
      <c r="BR612" s="2" t="s">
        <v>5340</v>
      </c>
      <c r="BS612" s="2" t="s">
        <v>185</v>
      </c>
      <c r="BT612" s="2" t="s">
        <v>3906</v>
      </c>
    </row>
    <row r="613" spans="1:72" ht="13.5" customHeight="1">
      <c r="A613" s="5" t="str">
        <f t="shared" si="30"/>
        <v>1861_각현내_032</v>
      </c>
      <c r="B613" s="2">
        <v>1861</v>
      </c>
      <c r="C613" s="2" t="s">
        <v>5173</v>
      </c>
      <c r="D613" s="2" t="s">
        <v>5174</v>
      </c>
      <c r="E613" s="2">
        <v>612</v>
      </c>
      <c r="F613" s="2">
        <v>3</v>
      </c>
      <c r="G613" s="2" t="s">
        <v>1053</v>
      </c>
      <c r="H613" s="2" t="s">
        <v>2870</v>
      </c>
      <c r="I613" s="2">
        <v>8</v>
      </c>
      <c r="L613" s="2">
        <v>2</v>
      </c>
      <c r="M613" s="2" t="s">
        <v>5841</v>
      </c>
      <c r="N613" s="2" t="s">
        <v>5842</v>
      </c>
      <c r="S613" s="2" t="s">
        <v>59</v>
      </c>
      <c r="T613" s="2" t="s">
        <v>2943</v>
      </c>
      <c r="Y613" s="2" t="s">
        <v>1445</v>
      </c>
      <c r="Z613" s="2" t="s">
        <v>3392</v>
      </c>
      <c r="AC613" s="2">
        <v>25</v>
      </c>
      <c r="AD613" s="2" t="s">
        <v>490</v>
      </c>
      <c r="AE613" s="2" t="s">
        <v>3854</v>
      </c>
    </row>
    <row r="614" spans="1:72" ht="13.5" customHeight="1">
      <c r="A614" s="5" t="str">
        <f t="shared" si="30"/>
        <v>1861_각현내_032</v>
      </c>
      <c r="B614" s="2">
        <v>1861</v>
      </c>
      <c r="C614" s="2" t="s">
        <v>5173</v>
      </c>
      <c r="D614" s="2" t="s">
        <v>5174</v>
      </c>
      <c r="E614" s="2">
        <v>613</v>
      </c>
      <c r="F614" s="2">
        <v>3</v>
      </c>
      <c r="G614" s="2" t="s">
        <v>1053</v>
      </c>
      <c r="H614" s="2" t="s">
        <v>2870</v>
      </c>
      <c r="I614" s="2">
        <v>8</v>
      </c>
      <c r="L614" s="2">
        <v>2</v>
      </c>
      <c r="M614" s="2" t="s">
        <v>5841</v>
      </c>
      <c r="N614" s="2" t="s">
        <v>5842</v>
      </c>
      <c r="S614" s="2" t="s">
        <v>59</v>
      </c>
      <c r="T614" s="2" t="s">
        <v>2943</v>
      </c>
      <c r="Y614" s="2" t="s">
        <v>1446</v>
      </c>
      <c r="Z614" s="2" t="s">
        <v>3393</v>
      </c>
      <c r="AC614" s="2">
        <v>21</v>
      </c>
      <c r="AD614" s="2" t="s">
        <v>344</v>
      </c>
      <c r="AE614" s="2" t="s">
        <v>3845</v>
      </c>
    </row>
    <row r="615" spans="1:72" ht="13.5" customHeight="1">
      <c r="A615" s="5" t="str">
        <f t="shared" si="30"/>
        <v>1861_각현내_032</v>
      </c>
      <c r="B615" s="2">
        <v>1861</v>
      </c>
      <c r="C615" s="2" t="s">
        <v>5173</v>
      </c>
      <c r="D615" s="2" t="s">
        <v>5174</v>
      </c>
      <c r="E615" s="2">
        <v>614</v>
      </c>
      <c r="F615" s="2">
        <v>3</v>
      </c>
      <c r="G615" s="2" t="s">
        <v>1053</v>
      </c>
      <c r="H615" s="2" t="s">
        <v>2870</v>
      </c>
      <c r="I615" s="2">
        <v>8</v>
      </c>
      <c r="L615" s="2">
        <v>2</v>
      </c>
      <c r="M615" s="2" t="s">
        <v>5841</v>
      </c>
      <c r="N615" s="2" t="s">
        <v>5842</v>
      </c>
      <c r="S615" s="2" t="s">
        <v>59</v>
      </c>
      <c r="T615" s="2" t="s">
        <v>2943</v>
      </c>
      <c r="Y615" s="2" t="s">
        <v>1447</v>
      </c>
      <c r="Z615" s="2" t="s">
        <v>3394</v>
      </c>
      <c r="AC615" s="2">
        <v>18</v>
      </c>
      <c r="AD615" s="2" t="s">
        <v>125</v>
      </c>
      <c r="AE615" s="2" t="s">
        <v>3825</v>
      </c>
    </row>
    <row r="616" spans="1:72" ht="13.5" customHeight="1">
      <c r="A616" s="5" t="str">
        <f t="shared" si="30"/>
        <v>1861_각현내_032</v>
      </c>
      <c r="B616" s="2">
        <v>1861</v>
      </c>
      <c r="C616" s="2" t="s">
        <v>5173</v>
      </c>
      <c r="D616" s="2" t="s">
        <v>5174</v>
      </c>
      <c r="E616" s="2">
        <v>615</v>
      </c>
      <c r="F616" s="2">
        <v>3</v>
      </c>
      <c r="G616" s="2" t="s">
        <v>1053</v>
      </c>
      <c r="H616" s="2" t="s">
        <v>2870</v>
      </c>
      <c r="I616" s="2">
        <v>8</v>
      </c>
      <c r="L616" s="2">
        <v>2</v>
      </c>
      <c r="M616" s="2" t="s">
        <v>5841</v>
      </c>
      <c r="N616" s="2" t="s">
        <v>5842</v>
      </c>
      <c r="S616" s="2" t="s">
        <v>109</v>
      </c>
      <c r="T616" s="2" t="s">
        <v>2945</v>
      </c>
      <c r="Y616" s="2" t="s">
        <v>1448</v>
      </c>
      <c r="Z616" s="2" t="s">
        <v>3395</v>
      </c>
      <c r="AC616" s="2">
        <v>10</v>
      </c>
      <c r="AD616" s="2" t="s">
        <v>86</v>
      </c>
      <c r="AE616" s="2" t="s">
        <v>3815</v>
      </c>
    </row>
    <row r="617" spans="1:72" ht="13.5" customHeight="1">
      <c r="A617" s="5" t="str">
        <f t="shared" si="30"/>
        <v>1861_각현내_032</v>
      </c>
      <c r="B617" s="2">
        <v>1861</v>
      </c>
      <c r="C617" s="2" t="s">
        <v>5173</v>
      </c>
      <c r="D617" s="2" t="s">
        <v>5174</v>
      </c>
      <c r="E617" s="2">
        <v>616</v>
      </c>
      <c r="F617" s="2">
        <v>3</v>
      </c>
      <c r="G617" s="2" t="s">
        <v>1053</v>
      </c>
      <c r="H617" s="2" t="s">
        <v>2870</v>
      </c>
      <c r="I617" s="2">
        <v>8</v>
      </c>
      <c r="L617" s="2">
        <v>2</v>
      </c>
      <c r="M617" s="2" t="s">
        <v>5841</v>
      </c>
      <c r="N617" s="2" t="s">
        <v>5842</v>
      </c>
      <c r="S617" s="2" t="s">
        <v>207</v>
      </c>
      <c r="T617" s="2" t="s">
        <v>2949</v>
      </c>
      <c r="AC617" s="2">
        <v>16</v>
      </c>
      <c r="AD617" s="2" t="s">
        <v>552</v>
      </c>
      <c r="AE617" s="2" t="s">
        <v>3857</v>
      </c>
    </row>
    <row r="618" spans="1:72" ht="13.5" customHeight="1">
      <c r="A618" s="5" t="str">
        <f t="shared" si="30"/>
        <v>1861_각현내_032</v>
      </c>
      <c r="B618" s="2">
        <v>1861</v>
      </c>
      <c r="C618" s="2" t="s">
        <v>5173</v>
      </c>
      <c r="D618" s="2" t="s">
        <v>5174</v>
      </c>
      <c r="E618" s="2">
        <v>617</v>
      </c>
      <c r="F618" s="2">
        <v>3</v>
      </c>
      <c r="G618" s="2" t="s">
        <v>1053</v>
      </c>
      <c r="H618" s="2" t="s">
        <v>2870</v>
      </c>
      <c r="I618" s="2">
        <v>8</v>
      </c>
      <c r="L618" s="2">
        <v>2</v>
      </c>
      <c r="M618" s="2" t="s">
        <v>5841</v>
      </c>
      <c r="N618" s="2" t="s">
        <v>5842</v>
      </c>
      <c r="T618" s="2" t="s">
        <v>5221</v>
      </c>
      <c r="U618" s="2" t="s">
        <v>66</v>
      </c>
      <c r="V618" s="2" t="s">
        <v>2961</v>
      </c>
      <c r="Y618" s="2" t="s">
        <v>492</v>
      </c>
      <c r="Z618" s="2" t="s">
        <v>3141</v>
      </c>
      <c r="AC618" s="2">
        <v>52</v>
      </c>
      <c r="AD618" s="2" t="s">
        <v>121</v>
      </c>
      <c r="AE618" s="2" t="s">
        <v>3823</v>
      </c>
    </row>
    <row r="619" spans="1:72" ht="13.5" customHeight="1">
      <c r="A619" s="5" t="str">
        <f t="shared" si="30"/>
        <v>1861_각현내_032</v>
      </c>
      <c r="B619" s="2">
        <v>1861</v>
      </c>
      <c r="C619" s="2" t="s">
        <v>5173</v>
      </c>
      <c r="D619" s="2" t="s">
        <v>5174</v>
      </c>
      <c r="E619" s="2">
        <v>618</v>
      </c>
      <c r="F619" s="2">
        <v>3</v>
      </c>
      <c r="G619" s="2" t="s">
        <v>1053</v>
      </c>
      <c r="H619" s="2" t="s">
        <v>2870</v>
      </c>
      <c r="I619" s="2">
        <v>8</v>
      </c>
      <c r="L619" s="2">
        <v>2</v>
      </c>
      <c r="M619" s="2" t="s">
        <v>5841</v>
      </c>
      <c r="N619" s="2" t="s">
        <v>5842</v>
      </c>
      <c r="T619" s="2" t="s">
        <v>5221</v>
      </c>
      <c r="U619" s="2" t="s">
        <v>63</v>
      </c>
      <c r="V619" s="2" t="s">
        <v>2960</v>
      </c>
      <c r="Y619" s="2" t="s">
        <v>1449</v>
      </c>
      <c r="Z619" s="2" t="s">
        <v>3396</v>
      </c>
      <c r="AC619" s="2">
        <v>28</v>
      </c>
      <c r="AD619" s="2" t="s">
        <v>79</v>
      </c>
      <c r="AE619" s="2" t="s">
        <v>3812</v>
      </c>
    </row>
    <row r="620" spans="1:72" ht="13.5" customHeight="1">
      <c r="A620" s="5" t="str">
        <f t="shared" si="30"/>
        <v>1861_각현내_032</v>
      </c>
      <c r="B620" s="2">
        <v>1861</v>
      </c>
      <c r="C620" s="2" t="s">
        <v>5173</v>
      </c>
      <c r="D620" s="2" t="s">
        <v>5174</v>
      </c>
      <c r="E620" s="2">
        <v>619</v>
      </c>
      <c r="F620" s="2">
        <v>3</v>
      </c>
      <c r="G620" s="2" t="s">
        <v>1053</v>
      </c>
      <c r="H620" s="2" t="s">
        <v>2870</v>
      </c>
      <c r="I620" s="2">
        <v>8</v>
      </c>
      <c r="L620" s="2">
        <v>2</v>
      </c>
      <c r="M620" s="2" t="s">
        <v>5841</v>
      </c>
      <c r="N620" s="2" t="s">
        <v>5842</v>
      </c>
      <c r="T620" s="2" t="s">
        <v>5221</v>
      </c>
      <c r="U620" s="2" t="s">
        <v>63</v>
      </c>
      <c r="V620" s="2" t="s">
        <v>2960</v>
      </c>
      <c r="Y620" s="2" t="s">
        <v>1450</v>
      </c>
      <c r="Z620" s="2" t="s">
        <v>3397</v>
      </c>
      <c r="AC620" s="2">
        <v>13</v>
      </c>
      <c r="AD620" s="2" t="s">
        <v>72</v>
      </c>
      <c r="AE620" s="2" t="s">
        <v>3809</v>
      </c>
    </row>
    <row r="621" spans="1:72" ht="13.5" customHeight="1">
      <c r="A621" s="5" t="str">
        <f t="shared" si="30"/>
        <v>1861_각현내_032</v>
      </c>
      <c r="B621" s="2">
        <v>1861</v>
      </c>
      <c r="C621" s="2" t="s">
        <v>5173</v>
      </c>
      <c r="D621" s="2" t="s">
        <v>5174</v>
      </c>
      <c r="E621" s="2">
        <v>620</v>
      </c>
      <c r="F621" s="2">
        <v>3</v>
      </c>
      <c r="G621" s="2" t="s">
        <v>1053</v>
      </c>
      <c r="H621" s="2" t="s">
        <v>2870</v>
      </c>
      <c r="I621" s="2">
        <v>8</v>
      </c>
      <c r="L621" s="2">
        <v>2</v>
      </c>
      <c r="M621" s="2" t="s">
        <v>5841</v>
      </c>
      <c r="N621" s="2" t="s">
        <v>5842</v>
      </c>
      <c r="T621" s="2" t="s">
        <v>5221</v>
      </c>
      <c r="U621" s="2" t="s">
        <v>63</v>
      </c>
      <c r="V621" s="2" t="s">
        <v>2960</v>
      </c>
      <c r="Y621" s="2" t="s">
        <v>1451</v>
      </c>
      <c r="Z621" s="2" t="s">
        <v>3398</v>
      </c>
      <c r="AC621" s="2">
        <v>8</v>
      </c>
      <c r="AD621" s="2" t="s">
        <v>902</v>
      </c>
      <c r="AE621" s="2" t="s">
        <v>3859</v>
      </c>
    </row>
    <row r="622" spans="1:72" ht="13.5" customHeight="1">
      <c r="A622" s="5" t="str">
        <f t="shared" si="30"/>
        <v>1861_각현내_032</v>
      </c>
      <c r="B622" s="2">
        <v>1861</v>
      </c>
      <c r="C622" s="2" t="s">
        <v>5173</v>
      </c>
      <c r="D622" s="2" t="s">
        <v>5174</v>
      </c>
      <c r="E622" s="2">
        <v>621</v>
      </c>
      <c r="F622" s="2">
        <v>3</v>
      </c>
      <c r="G622" s="2" t="s">
        <v>1053</v>
      </c>
      <c r="H622" s="2" t="s">
        <v>2870</v>
      </c>
      <c r="I622" s="2">
        <v>8</v>
      </c>
      <c r="L622" s="2">
        <v>2</v>
      </c>
      <c r="M622" s="2" t="s">
        <v>5841</v>
      </c>
      <c r="N622" s="2" t="s">
        <v>5842</v>
      </c>
      <c r="T622" s="2" t="s">
        <v>5221</v>
      </c>
      <c r="U622" s="2" t="s">
        <v>63</v>
      </c>
      <c r="V622" s="2" t="s">
        <v>2960</v>
      </c>
      <c r="Y622" s="2" t="s">
        <v>1452</v>
      </c>
      <c r="Z622" s="2" t="s">
        <v>3399</v>
      </c>
      <c r="AC622" s="2">
        <v>13</v>
      </c>
      <c r="AD622" s="2" t="s">
        <v>38</v>
      </c>
      <c r="AE622" s="2" t="s">
        <v>3803</v>
      </c>
    </row>
    <row r="623" spans="1:72" ht="13.5" customHeight="1">
      <c r="A623" s="5" t="str">
        <f t="shared" si="30"/>
        <v>1861_각현내_032</v>
      </c>
      <c r="B623" s="2">
        <v>1861</v>
      </c>
      <c r="C623" s="2" t="s">
        <v>5173</v>
      </c>
      <c r="D623" s="2" t="s">
        <v>5174</v>
      </c>
      <c r="E623" s="2">
        <v>622</v>
      </c>
      <c r="F623" s="2">
        <v>3</v>
      </c>
      <c r="G623" s="2" t="s">
        <v>1053</v>
      </c>
      <c r="H623" s="2" t="s">
        <v>2870</v>
      </c>
      <c r="I623" s="2">
        <v>8</v>
      </c>
      <c r="L623" s="2">
        <v>2</v>
      </c>
      <c r="M623" s="2" t="s">
        <v>5841</v>
      </c>
      <c r="N623" s="2" t="s">
        <v>5842</v>
      </c>
      <c r="T623" s="2" t="s">
        <v>5221</v>
      </c>
      <c r="U623" s="2" t="s">
        <v>66</v>
      </c>
      <c r="V623" s="2" t="s">
        <v>2961</v>
      </c>
      <c r="Y623" s="2" t="s">
        <v>1453</v>
      </c>
      <c r="Z623" s="2" t="s">
        <v>3400</v>
      </c>
      <c r="AC623" s="2">
        <v>7</v>
      </c>
      <c r="AD623" s="2" t="s">
        <v>310</v>
      </c>
      <c r="AE623" s="2" t="s">
        <v>3403</v>
      </c>
    </row>
    <row r="624" spans="1:72" ht="13.5" customHeight="1">
      <c r="A624" s="5" t="str">
        <f t="shared" ref="A624:A646" si="31">HYPERLINK("http://kyu.snu.ac.kr/sdhj/index.jsp?type=hj/GK14785_00_IH_0001_033.jpg","1861_각현내_033")</f>
        <v>1861_각현내_033</v>
      </c>
      <c r="B624" s="2">
        <v>1861</v>
      </c>
      <c r="C624" s="2" t="s">
        <v>5173</v>
      </c>
      <c r="D624" s="2" t="s">
        <v>5174</v>
      </c>
      <c r="E624" s="2">
        <v>623</v>
      </c>
      <c r="F624" s="2">
        <v>3</v>
      </c>
      <c r="G624" s="2" t="s">
        <v>1053</v>
      </c>
      <c r="H624" s="2" t="s">
        <v>2870</v>
      </c>
      <c r="I624" s="2">
        <v>8</v>
      </c>
      <c r="L624" s="2">
        <v>3</v>
      </c>
      <c r="M624" s="2" t="s">
        <v>1597</v>
      </c>
      <c r="N624" s="2" t="s">
        <v>5573</v>
      </c>
      <c r="T624" s="2" t="s">
        <v>5220</v>
      </c>
      <c r="U624" s="2" t="s">
        <v>229</v>
      </c>
      <c r="V624" s="2" t="s">
        <v>2966</v>
      </c>
      <c r="W624" s="2" t="s">
        <v>47</v>
      </c>
      <c r="X624" s="2" t="s">
        <v>5196</v>
      </c>
      <c r="Y624" s="2" t="s">
        <v>533</v>
      </c>
      <c r="Z624" s="2" t="s">
        <v>3401</v>
      </c>
      <c r="AC624" s="2">
        <v>56</v>
      </c>
      <c r="AD624" s="2" t="s">
        <v>49</v>
      </c>
      <c r="AE624" s="2" t="s">
        <v>3804</v>
      </c>
      <c r="AJ624" s="2" t="s">
        <v>17</v>
      </c>
      <c r="AK624" s="2" t="s">
        <v>3864</v>
      </c>
      <c r="AL624" s="2" t="s">
        <v>152</v>
      </c>
      <c r="AM624" s="2" t="s">
        <v>3880</v>
      </c>
      <c r="AT624" s="2" t="s">
        <v>229</v>
      </c>
      <c r="AU624" s="2" t="s">
        <v>2966</v>
      </c>
      <c r="AV624" s="2" t="s">
        <v>1454</v>
      </c>
      <c r="AW624" s="2" t="s">
        <v>4103</v>
      </c>
      <c r="BG624" s="2" t="s">
        <v>229</v>
      </c>
      <c r="BH624" s="2" t="s">
        <v>2966</v>
      </c>
      <c r="BI624" s="2" t="s">
        <v>1455</v>
      </c>
      <c r="BJ624" s="2" t="s">
        <v>4095</v>
      </c>
      <c r="BK624" s="2" t="s">
        <v>229</v>
      </c>
      <c r="BL624" s="2" t="s">
        <v>2966</v>
      </c>
      <c r="BM624" s="2" t="s">
        <v>1187</v>
      </c>
      <c r="BN624" s="2" t="s">
        <v>4263</v>
      </c>
      <c r="BO624" s="2" t="s">
        <v>229</v>
      </c>
      <c r="BP624" s="2" t="s">
        <v>2966</v>
      </c>
      <c r="BQ624" s="2" t="s">
        <v>1456</v>
      </c>
      <c r="BR624" s="2" t="s">
        <v>4994</v>
      </c>
      <c r="BS624" s="2" t="s">
        <v>39</v>
      </c>
      <c r="BT624" s="2" t="s">
        <v>3867</v>
      </c>
    </row>
    <row r="625" spans="1:72" ht="13.5" customHeight="1">
      <c r="A625" s="5" t="str">
        <f t="shared" si="31"/>
        <v>1861_각현내_033</v>
      </c>
      <c r="B625" s="2">
        <v>1861</v>
      </c>
      <c r="C625" s="2" t="s">
        <v>5173</v>
      </c>
      <c r="D625" s="2" t="s">
        <v>5174</v>
      </c>
      <c r="E625" s="2">
        <v>624</v>
      </c>
      <c r="F625" s="2">
        <v>3</v>
      </c>
      <c r="G625" s="2" t="s">
        <v>1053</v>
      </c>
      <c r="H625" s="2" t="s">
        <v>2870</v>
      </c>
      <c r="I625" s="2">
        <v>8</v>
      </c>
      <c r="L625" s="2">
        <v>3</v>
      </c>
      <c r="M625" s="2" t="s">
        <v>1597</v>
      </c>
      <c r="N625" s="2" t="s">
        <v>5573</v>
      </c>
      <c r="S625" s="2" t="s">
        <v>1257</v>
      </c>
      <c r="T625" s="2" t="s">
        <v>2953</v>
      </c>
      <c r="W625" s="2" t="s">
        <v>135</v>
      </c>
      <c r="X625" s="2" t="s">
        <v>2990</v>
      </c>
      <c r="Y625" s="2" t="s">
        <v>10</v>
      </c>
      <c r="Z625" s="2" t="s">
        <v>2986</v>
      </c>
      <c r="AC625" s="2">
        <v>77</v>
      </c>
      <c r="AD625" s="2" t="s">
        <v>125</v>
      </c>
      <c r="AE625" s="2" t="s">
        <v>3825</v>
      </c>
    </row>
    <row r="626" spans="1:72" ht="13.5" customHeight="1">
      <c r="A626" s="5" t="str">
        <f t="shared" si="31"/>
        <v>1861_각현내_033</v>
      </c>
      <c r="B626" s="2">
        <v>1861</v>
      </c>
      <c r="C626" s="2" t="s">
        <v>5173</v>
      </c>
      <c r="D626" s="2" t="s">
        <v>5174</v>
      </c>
      <c r="E626" s="2">
        <v>625</v>
      </c>
      <c r="F626" s="2">
        <v>3</v>
      </c>
      <c r="G626" s="2" t="s">
        <v>1053</v>
      </c>
      <c r="H626" s="2" t="s">
        <v>2870</v>
      </c>
      <c r="I626" s="2">
        <v>8</v>
      </c>
      <c r="L626" s="2">
        <v>3</v>
      </c>
      <c r="M626" s="2" t="s">
        <v>1597</v>
      </c>
      <c r="N626" s="2" t="s">
        <v>5573</v>
      </c>
      <c r="S626" s="2" t="s">
        <v>51</v>
      </c>
      <c r="T626" s="2" t="s">
        <v>2942</v>
      </c>
      <c r="W626" s="2" t="s">
        <v>1457</v>
      </c>
      <c r="X626" s="2" t="s">
        <v>3016</v>
      </c>
      <c r="Y626" s="2" t="s">
        <v>10</v>
      </c>
      <c r="Z626" s="2" t="s">
        <v>2986</v>
      </c>
      <c r="AC626" s="2">
        <v>63</v>
      </c>
      <c r="AD626" s="2" t="s">
        <v>216</v>
      </c>
      <c r="AE626" s="2" t="s">
        <v>3834</v>
      </c>
      <c r="AJ626" s="2" t="s">
        <v>17</v>
      </c>
      <c r="AK626" s="2" t="s">
        <v>3864</v>
      </c>
      <c r="AL626" s="2" t="s">
        <v>1062</v>
      </c>
      <c r="AM626" s="2" t="s">
        <v>3903</v>
      </c>
      <c r="AT626" s="2" t="s">
        <v>229</v>
      </c>
      <c r="AU626" s="2" t="s">
        <v>2966</v>
      </c>
      <c r="AV626" s="2" t="s">
        <v>1458</v>
      </c>
      <c r="AW626" s="2" t="s">
        <v>3572</v>
      </c>
      <c r="BG626" s="2" t="s">
        <v>229</v>
      </c>
      <c r="BH626" s="2" t="s">
        <v>2966</v>
      </c>
      <c r="BI626" s="2" t="s">
        <v>684</v>
      </c>
      <c r="BJ626" s="2" t="s">
        <v>4443</v>
      </c>
      <c r="BK626" s="2" t="s">
        <v>229</v>
      </c>
      <c r="BL626" s="2" t="s">
        <v>2966</v>
      </c>
      <c r="BM626" s="2" t="s">
        <v>1459</v>
      </c>
      <c r="BN626" s="2" t="s">
        <v>4261</v>
      </c>
      <c r="BO626" s="2" t="s">
        <v>229</v>
      </c>
      <c r="BP626" s="2" t="s">
        <v>2966</v>
      </c>
      <c r="BQ626" s="2" t="s">
        <v>1460</v>
      </c>
      <c r="BR626" s="2" t="s">
        <v>5414</v>
      </c>
      <c r="BS626" s="2" t="s">
        <v>94</v>
      </c>
      <c r="BT626" s="2" t="s">
        <v>5274</v>
      </c>
    </row>
    <row r="627" spans="1:72" ht="13.5" customHeight="1">
      <c r="A627" s="5" t="str">
        <f t="shared" si="31"/>
        <v>1861_각현내_033</v>
      </c>
      <c r="B627" s="2">
        <v>1861</v>
      </c>
      <c r="C627" s="2" t="s">
        <v>5173</v>
      </c>
      <c r="D627" s="2" t="s">
        <v>5174</v>
      </c>
      <c r="E627" s="2">
        <v>626</v>
      </c>
      <c r="F627" s="2">
        <v>3</v>
      </c>
      <c r="G627" s="2" t="s">
        <v>1053</v>
      </c>
      <c r="H627" s="2" t="s">
        <v>2870</v>
      </c>
      <c r="I627" s="2">
        <v>8</v>
      </c>
      <c r="L627" s="2">
        <v>3</v>
      </c>
      <c r="M627" s="2" t="s">
        <v>1597</v>
      </c>
      <c r="N627" s="2" t="s">
        <v>5573</v>
      </c>
      <c r="S627" s="2" t="s">
        <v>59</v>
      </c>
      <c r="T627" s="2" t="s">
        <v>2943</v>
      </c>
      <c r="Y627" s="2" t="s">
        <v>1425</v>
      </c>
      <c r="Z627" s="2" t="s">
        <v>3388</v>
      </c>
      <c r="AC627" s="2">
        <v>32</v>
      </c>
      <c r="AD627" s="2" t="s">
        <v>129</v>
      </c>
      <c r="AE627" s="2" t="s">
        <v>3826</v>
      </c>
    </row>
    <row r="628" spans="1:72" ht="13.5" customHeight="1">
      <c r="A628" s="5" t="str">
        <f t="shared" si="31"/>
        <v>1861_각현내_033</v>
      </c>
      <c r="B628" s="2">
        <v>1861</v>
      </c>
      <c r="C628" s="2" t="s">
        <v>5173</v>
      </c>
      <c r="D628" s="2" t="s">
        <v>5174</v>
      </c>
      <c r="E628" s="2">
        <v>627</v>
      </c>
      <c r="F628" s="2">
        <v>3</v>
      </c>
      <c r="G628" s="2" t="s">
        <v>1053</v>
      </c>
      <c r="H628" s="2" t="s">
        <v>2870</v>
      </c>
      <c r="I628" s="2">
        <v>8</v>
      </c>
      <c r="L628" s="2">
        <v>3</v>
      </c>
      <c r="M628" s="2" t="s">
        <v>1597</v>
      </c>
      <c r="N628" s="2" t="s">
        <v>5573</v>
      </c>
      <c r="S628" s="2" t="s">
        <v>109</v>
      </c>
      <c r="T628" s="2" t="s">
        <v>2945</v>
      </c>
      <c r="Y628" s="2" t="s">
        <v>1461</v>
      </c>
      <c r="Z628" s="2" t="s">
        <v>3402</v>
      </c>
      <c r="AC628" s="2">
        <v>17</v>
      </c>
      <c r="AD628" s="2" t="s">
        <v>125</v>
      </c>
      <c r="AE628" s="2" t="s">
        <v>3825</v>
      </c>
    </row>
    <row r="629" spans="1:72" ht="13.5" customHeight="1">
      <c r="A629" s="5" t="str">
        <f t="shared" si="31"/>
        <v>1861_각현내_033</v>
      </c>
      <c r="B629" s="2">
        <v>1861</v>
      </c>
      <c r="C629" s="2" t="s">
        <v>5173</v>
      </c>
      <c r="D629" s="2" t="s">
        <v>5174</v>
      </c>
      <c r="E629" s="2">
        <v>628</v>
      </c>
      <c r="F629" s="2">
        <v>3</v>
      </c>
      <c r="G629" s="2" t="s">
        <v>1053</v>
      </c>
      <c r="H629" s="2" t="s">
        <v>2870</v>
      </c>
      <c r="I629" s="2">
        <v>8</v>
      </c>
      <c r="L629" s="2">
        <v>3</v>
      </c>
      <c r="M629" s="2" t="s">
        <v>1597</v>
      </c>
      <c r="N629" s="2" t="s">
        <v>5573</v>
      </c>
      <c r="S629" s="2" t="s">
        <v>109</v>
      </c>
      <c r="T629" s="2" t="s">
        <v>2945</v>
      </c>
      <c r="Y629" s="2" t="s">
        <v>1462</v>
      </c>
      <c r="Z629" s="2" t="s">
        <v>3403</v>
      </c>
      <c r="AC629" s="2">
        <v>11</v>
      </c>
      <c r="AD629" s="2" t="s">
        <v>552</v>
      </c>
      <c r="AE629" s="2" t="s">
        <v>3857</v>
      </c>
    </row>
    <row r="630" spans="1:72" ht="13.5" customHeight="1">
      <c r="A630" s="5" t="str">
        <f t="shared" si="31"/>
        <v>1861_각현내_033</v>
      </c>
      <c r="B630" s="2">
        <v>1861</v>
      </c>
      <c r="C630" s="2" t="s">
        <v>5173</v>
      </c>
      <c r="D630" s="2" t="s">
        <v>5174</v>
      </c>
      <c r="E630" s="2">
        <v>629</v>
      </c>
      <c r="F630" s="2">
        <v>3</v>
      </c>
      <c r="G630" s="2" t="s">
        <v>1053</v>
      </c>
      <c r="H630" s="2" t="s">
        <v>2870</v>
      </c>
      <c r="I630" s="2">
        <v>8</v>
      </c>
      <c r="L630" s="2">
        <v>3</v>
      </c>
      <c r="M630" s="2" t="s">
        <v>1597</v>
      </c>
      <c r="N630" s="2" t="s">
        <v>5573</v>
      </c>
      <c r="S630" s="2" t="s">
        <v>109</v>
      </c>
      <c r="T630" s="2" t="s">
        <v>2945</v>
      </c>
      <c r="Y630" s="2" t="s">
        <v>1463</v>
      </c>
      <c r="Z630" s="2" t="s">
        <v>5263</v>
      </c>
      <c r="AC630" s="2">
        <v>14</v>
      </c>
      <c r="AD630" s="2" t="s">
        <v>192</v>
      </c>
      <c r="AE630" s="2" t="s">
        <v>3831</v>
      </c>
    </row>
    <row r="631" spans="1:72" ht="13.5" customHeight="1">
      <c r="A631" s="5" t="str">
        <f t="shared" si="31"/>
        <v>1861_각현내_033</v>
      </c>
      <c r="B631" s="2">
        <v>1861</v>
      </c>
      <c r="C631" s="2" t="s">
        <v>5173</v>
      </c>
      <c r="D631" s="2" t="s">
        <v>5174</v>
      </c>
      <c r="E631" s="2">
        <v>630</v>
      </c>
      <c r="F631" s="2">
        <v>3</v>
      </c>
      <c r="G631" s="2" t="s">
        <v>1053</v>
      </c>
      <c r="H631" s="2" t="s">
        <v>2870</v>
      </c>
      <c r="I631" s="2">
        <v>8</v>
      </c>
      <c r="L631" s="2">
        <v>3</v>
      </c>
      <c r="M631" s="2" t="s">
        <v>1597</v>
      </c>
      <c r="N631" s="2" t="s">
        <v>5573</v>
      </c>
      <c r="S631" s="2" t="s">
        <v>207</v>
      </c>
      <c r="T631" s="2" t="s">
        <v>2949</v>
      </c>
      <c r="AC631" s="2">
        <v>22</v>
      </c>
      <c r="AD631" s="2" t="s">
        <v>344</v>
      </c>
      <c r="AE631" s="2" t="s">
        <v>3845</v>
      </c>
    </row>
    <row r="632" spans="1:72" ht="13.5" customHeight="1">
      <c r="A632" s="5" t="str">
        <f t="shared" si="31"/>
        <v>1861_각현내_033</v>
      </c>
      <c r="B632" s="2">
        <v>1861</v>
      </c>
      <c r="C632" s="2" t="s">
        <v>5173</v>
      </c>
      <c r="D632" s="2" t="s">
        <v>5174</v>
      </c>
      <c r="E632" s="2">
        <v>631</v>
      </c>
      <c r="F632" s="2">
        <v>3</v>
      </c>
      <c r="G632" s="2" t="s">
        <v>1053</v>
      </c>
      <c r="H632" s="2" t="s">
        <v>2870</v>
      </c>
      <c r="I632" s="2">
        <v>8</v>
      </c>
      <c r="L632" s="2">
        <v>3</v>
      </c>
      <c r="M632" s="2" t="s">
        <v>1597</v>
      </c>
      <c r="N632" s="2" t="s">
        <v>5573</v>
      </c>
      <c r="S632" s="2" t="s">
        <v>207</v>
      </c>
      <c r="T632" s="2" t="s">
        <v>2949</v>
      </c>
      <c r="AC632" s="2">
        <v>15</v>
      </c>
      <c r="AD632" s="2" t="s">
        <v>178</v>
      </c>
      <c r="AE632" s="2" t="s">
        <v>3830</v>
      </c>
    </row>
    <row r="633" spans="1:72" ht="13.5" customHeight="1">
      <c r="A633" s="5" t="str">
        <f t="shared" si="31"/>
        <v>1861_각현내_033</v>
      </c>
      <c r="B633" s="2">
        <v>1861</v>
      </c>
      <c r="C633" s="2" t="s">
        <v>5173</v>
      </c>
      <c r="D633" s="2" t="s">
        <v>5174</v>
      </c>
      <c r="E633" s="2">
        <v>632</v>
      </c>
      <c r="F633" s="2">
        <v>3</v>
      </c>
      <c r="G633" s="2" t="s">
        <v>1053</v>
      </c>
      <c r="H633" s="2" t="s">
        <v>2870</v>
      </c>
      <c r="I633" s="2">
        <v>8</v>
      </c>
      <c r="L633" s="2">
        <v>3</v>
      </c>
      <c r="M633" s="2" t="s">
        <v>1597</v>
      </c>
      <c r="N633" s="2" t="s">
        <v>5573</v>
      </c>
      <c r="S633" s="2" t="s">
        <v>109</v>
      </c>
      <c r="T633" s="2" t="s">
        <v>2945</v>
      </c>
      <c r="Y633" s="2" t="s">
        <v>1464</v>
      </c>
      <c r="Z633" s="2" t="s">
        <v>3404</v>
      </c>
      <c r="AC633" s="2">
        <v>11</v>
      </c>
      <c r="AD633" s="2" t="s">
        <v>84</v>
      </c>
      <c r="AE633" s="2" t="s">
        <v>3814</v>
      </c>
    </row>
    <row r="634" spans="1:72" ht="13.5" customHeight="1">
      <c r="A634" s="5" t="str">
        <f t="shared" si="31"/>
        <v>1861_각현내_033</v>
      </c>
      <c r="B634" s="2">
        <v>1861</v>
      </c>
      <c r="C634" s="2" t="s">
        <v>5173</v>
      </c>
      <c r="D634" s="2" t="s">
        <v>5174</v>
      </c>
      <c r="E634" s="2">
        <v>633</v>
      </c>
      <c r="F634" s="2">
        <v>3</v>
      </c>
      <c r="G634" s="2" t="s">
        <v>1053</v>
      </c>
      <c r="H634" s="2" t="s">
        <v>2870</v>
      </c>
      <c r="I634" s="2">
        <v>8</v>
      </c>
      <c r="L634" s="2">
        <v>4</v>
      </c>
      <c r="M634" s="2" t="s">
        <v>5843</v>
      </c>
      <c r="N634" s="2" t="s">
        <v>5844</v>
      </c>
      <c r="T634" s="2" t="s">
        <v>5220</v>
      </c>
      <c r="U634" s="2" t="s">
        <v>229</v>
      </c>
      <c r="V634" s="2" t="s">
        <v>2966</v>
      </c>
      <c r="W634" s="2" t="s">
        <v>546</v>
      </c>
      <c r="X634" s="2" t="s">
        <v>3007</v>
      </c>
      <c r="Y634" s="2" t="s">
        <v>1465</v>
      </c>
      <c r="Z634" s="2" t="s">
        <v>3405</v>
      </c>
      <c r="AC634" s="2">
        <v>74</v>
      </c>
      <c r="AD634" s="2" t="s">
        <v>192</v>
      </c>
      <c r="AE634" s="2" t="s">
        <v>3831</v>
      </c>
      <c r="AJ634" s="2" t="s">
        <v>17</v>
      </c>
      <c r="AK634" s="2" t="s">
        <v>3864</v>
      </c>
      <c r="AL634" s="2" t="s">
        <v>39</v>
      </c>
      <c r="AM634" s="2" t="s">
        <v>3867</v>
      </c>
      <c r="AT634" s="2" t="s">
        <v>229</v>
      </c>
      <c r="AU634" s="2" t="s">
        <v>2966</v>
      </c>
      <c r="AV634" s="2" t="s">
        <v>1466</v>
      </c>
      <c r="AW634" s="2" t="s">
        <v>4104</v>
      </c>
      <c r="BG634" s="2" t="s">
        <v>229</v>
      </c>
      <c r="BH634" s="2" t="s">
        <v>2966</v>
      </c>
      <c r="BI634" s="2" t="s">
        <v>1467</v>
      </c>
      <c r="BJ634" s="2" t="s">
        <v>4444</v>
      </c>
      <c r="BK634" s="2" t="s">
        <v>229</v>
      </c>
      <c r="BL634" s="2" t="s">
        <v>2966</v>
      </c>
      <c r="BM634" s="2" t="s">
        <v>1468</v>
      </c>
      <c r="BN634" s="2" t="s">
        <v>4723</v>
      </c>
      <c r="BO634" s="2" t="s">
        <v>137</v>
      </c>
      <c r="BP634" s="2" t="s">
        <v>2972</v>
      </c>
      <c r="BQ634" s="2" t="s">
        <v>1469</v>
      </c>
      <c r="BR634" s="2" t="s">
        <v>5497</v>
      </c>
      <c r="BS634" s="2" t="s">
        <v>632</v>
      </c>
      <c r="BT634" s="2" t="s">
        <v>3892</v>
      </c>
    </row>
    <row r="635" spans="1:72" ht="13.5" customHeight="1">
      <c r="A635" s="5" t="str">
        <f t="shared" si="31"/>
        <v>1861_각현내_033</v>
      </c>
      <c r="B635" s="2">
        <v>1861</v>
      </c>
      <c r="C635" s="2" t="s">
        <v>5173</v>
      </c>
      <c r="D635" s="2" t="s">
        <v>5174</v>
      </c>
      <c r="E635" s="2">
        <v>634</v>
      </c>
      <c r="F635" s="2">
        <v>3</v>
      </c>
      <c r="G635" s="2" t="s">
        <v>1053</v>
      </c>
      <c r="H635" s="2" t="s">
        <v>2870</v>
      </c>
      <c r="I635" s="2">
        <v>8</v>
      </c>
      <c r="L635" s="2">
        <v>4</v>
      </c>
      <c r="M635" s="2" t="s">
        <v>5843</v>
      </c>
      <c r="N635" s="2" t="s">
        <v>5844</v>
      </c>
      <c r="S635" s="2" t="s">
        <v>109</v>
      </c>
      <c r="T635" s="2" t="s">
        <v>2945</v>
      </c>
      <c r="Y635" s="2" t="s">
        <v>1470</v>
      </c>
      <c r="Z635" s="2" t="s">
        <v>3406</v>
      </c>
      <c r="AC635" s="2">
        <v>44</v>
      </c>
      <c r="AD635" s="2" t="s">
        <v>244</v>
      </c>
      <c r="AE635" s="2" t="s">
        <v>3837</v>
      </c>
    </row>
    <row r="636" spans="1:72" ht="13.5" customHeight="1">
      <c r="A636" s="5" t="str">
        <f t="shared" si="31"/>
        <v>1861_각현내_033</v>
      </c>
      <c r="B636" s="2">
        <v>1861</v>
      </c>
      <c r="C636" s="2" t="s">
        <v>5173</v>
      </c>
      <c r="D636" s="2" t="s">
        <v>5174</v>
      </c>
      <c r="E636" s="2">
        <v>635</v>
      </c>
      <c r="F636" s="2">
        <v>3</v>
      </c>
      <c r="G636" s="2" t="s">
        <v>1053</v>
      </c>
      <c r="H636" s="2" t="s">
        <v>2870</v>
      </c>
      <c r="I636" s="2">
        <v>8</v>
      </c>
      <c r="L636" s="2">
        <v>4</v>
      </c>
      <c r="M636" s="2" t="s">
        <v>5843</v>
      </c>
      <c r="N636" s="2" t="s">
        <v>5844</v>
      </c>
      <c r="S636" s="2" t="s">
        <v>111</v>
      </c>
      <c r="T636" s="2" t="s">
        <v>2946</v>
      </c>
      <c r="W636" s="2" t="s">
        <v>95</v>
      </c>
      <c r="X636" s="2" t="s">
        <v>5192</v>
      </c>
      <c r="Y636" s="2" t="s">
        <v>10</v>
      </c>
      <c r="Z636" s="2" t="s">
        <v>2986</v>
      </c>
      <c r="AC636" s="2">
        <v>44</v>
      </c>
      <c r="AD636" s="2" t="s">
        <v>38</v>
      </c>
      <c r="AE636" s="2" t="s">
        <v>3803</v>
      </c>
    </row>
    <row r="637" spans="1:72" ht="13.5" customHeight="1">
      <c r="A637" s="5" t="str">
        <f t="shared" si="31"/>
        <v>1861_각현내_033</v>
      </c>
      <c r="B637" s="2">
        <v>1861</v>
      </c>
      <c r="C637" s="2" t="s">
        <v>5173</v>
      </c>
      <c r="D637" s="2" t="s">
        <v>5174</v>
      </c>
      <c r="E637" s="2">
        <v>636</v>
      </c>
      <c r="F637" s="2">
        <v>3</v>
      </c>
      <c r="G637" s="2" t="s">
        <v>1053</v>
      </c>
      <c r="H637" s="2" t="s">
        <v>2870</v>
      </c>
      <c r="I637" s="2">
        <v>8</v>
      </c>
      <c r="L637" s="2">
        <v>4</v>
      </c>
      <c r="M637" s="2" t="s">
        <v>5843</v>
      </c>
      <c r="N637" s="2" t="s">
        <v>5844</v>
      </c>
      <c r="S637" s="2" t="s">
        <v>109</v>
      </c>
      <c r="T637" s="2" t="s">
        <v>2945</v>
      </c>
      <c r="Y637" s="2" t="s">
        <v>1287</v>
      </c>
      <c r="Z637" s="2" t="s">
        <v>3343</v>
      </c>
      <c r="AC637" s="2">
        <v>21</v>
      </c>
      <c r="AD637" s="2" t="s">
        <v>62</v>
      </c>
      <c r="AE637" s="2" t="s">
        <v>3806</v>
      </c>
    </row>
    <row r="638" spans="1:72" ht="13.5" customHeight="1">
      <c r="A638" s="5" t="str">
        <f t="shared" si="31"/>
        <v>1861_각현내_033</v>
      </c>
      <c r="B638" s="2">
        <v>1861</v>
      </c>
      <c r="C638" s="2" t="s">
        <v>5173</v>
      </c>
      <c r="D638" s="2" t="s">
        <v>5174</v>
      </c>
      <c r="E638" s="2">
        <v>637</v>
      </c>
      <c r="F638" s="2">
        <v>3</v>
      </c>
      <c r="G638" s="2" t="s">
        <v>1053</v>
      </c>
      <c r="H638" s="2" t="s">
        <v>2870</v>
      </c>
      <c r="I638" s="2">
        <v>8</v>
      </c>
      <c r="L638" s="2">
        <v>4</v>
      </c>
      <c r="M638" s="2" t="s">
        <v>5843</v>
      </c>
      <c r="N638" s="2" t="s">
        <v>5844</v>
      </c>
      <c r="S638" s="2" t="s">
        <v>109</v>
      </c>
      <c r="T638" s="2" t="s">
        <v>2945</v>
      </c>
      <c r="Y638" s="2" t="s">
        <v>1471</v>
      </c>
      <c r="Z638" s="2" t="s">
        <v>3407</v>
      </c>
      <c r="AC638" s="2">
        <v>15</v>
      </c>
      <c r="AD638" s="2" t="s">
        <v>178</v>
      </c>
      <c r="AE638" s="2" t="s">
        <v>3830</v>
      </c>
    </row>
    <row r="639" spans="1:72" ht="13.5" customHeight="1">
      <c r="A639" s="5" t="str">
        <f t="shared" si="31"/>
        <v>1861_각현내_033</v>
      </c>
      <c r="B639" s="2">
        <v>1861</v>
      </c>
      <c r="C639" s="2" t="s">
        <v>5173</v>
      </c>
      <c r="D639" s="2" t="s">
        <v>5174</v>
      </c>
      <c r="E639" s="2">
        <v>638</v>
      </c>
      <c r="F639" s="2">
        <v>3</v>
      </c>
      <c r="G639" s="2" t="s">
        <v>1053</v>
      </c>
      <c r="H639" s="2" t="s">
        <v>2870</v>
      </c>
      <c r="I639" s="2">
        <v>8</v>
      </c>
      <c r="L639" s="2">
        <v>4</v>
      </c>
      <c r="M639" s="2" t="s">
        <v>5843</v>
      </c>
      <c r="N639" s="2" t="s">
        <v>5844</v>
      </c>
      <c r="S639" s="2" t="s">
        <v>207</v>
      </c>
      <c r="T639" s="2" t="s">
        <v>2949</v>
      </c>
      <c r="AC639" s="2">
        <v>25</v>
      </c>
      <c r="AD639" s="2" t="s">
        <v>53</v>
      </c>
      <c r="AE639" s="2" t="s">
        <v>3805</v>
      </c>
    </row>
    <row r="640" spans="1:72" ht="13.5" customHeight="1">
      <c r="A640" s="5" t="str">
        <f t="shared" si="31"/>
        <v>1861_각현내_033</v>
      </c>
      <c r="B640" s="2">
        <v>1861</v>
      </c>
      <c r="C640" s="2" t="s">
        <v>5173</v>
      </c>
      <c r="D640" s="2" t="s">
        <v>5174</v>
      </c>
      <c r="E640" s="2">
        <v>639</v>
      </c>
      <c r="F640" s="2">
        <v>3</v>
      </c>
      <c r="G640" s="2" t="s">
        <v>1053</v>
      </c>
      <c r="H640" s="2" t="s">
        <v>2870</v>
      </c>
      <c r="I640" s="2">
        <v>8</v>
      </c>
      <c r="L640" s="2">
        <v>4</v>
      </c>
      <c r="M640" s="2" t="s">
        <v>5843</v>
      </c>
      <c r="N640" s="2" t="s">
        <v>5844</v>
      </c>
      <c r="S640" s="2" t="s">
        <v>207</v>
      </c>
      <c r="T640" s="2" t="s">
        <v>2949</v>
      </c>
      <c r="AC640" s="2">
        <v>20</v>
      </c>
      <c r="AD640" s="2" t="s">
        <v>62</v>
      </c>
      <c r="AE640" s="2" t="s">
        <v>3806</v>
      </c>
    </row>
    <row r="641" spans="1:72" ht="13.5" customHeight="1">
      <c r="A641" s="5" t="str">
        <f t="shared" si="31"/>
        <v>1861_각현내_033</v>
      </c>
      <c r="B641" s="2">
        <v>1861</v>
      </c>
      <c r="C641" s="2" t="s">
        <v>5173</v>
      </c>
      <c r="D641" s="2" t="s">
        <v>5174</v>
      </c>
      <c r="E641" s="2">
        <v>640</v>
      </c>
      <c r="F641" s="2">
        <v>3</v>
      </c>
      <c r="G641" s="2" t="s">
        <v>1053</v>
      </c>
      <c r="H641" s="2" t="s">
        <v>2870</v>
      </c>
      <c r="I641" s="2">
        <v>8</v>
      </c>
      <c r="L641" s="2">
        <v>4</v>
      </c>
      <c r="M641" s="2" t="s">
        <v>5843</v>
      </c>
      <c r="N641" s="2" t="s">
        <v>5844</v>
      </c>
      <c r="S641" s="2" t="s">
        <v>207</v>
      </c>
      <c r="T641" s="2" t="s">
        <v>2949</v>
      </c>
      <c r="AC641" s="2">
        <v>18</v>
      </c>
      <c r="AD641" s="2" t="s">
        <v>125</v>
      </c>
      <c r="AE641" s="2" t="s">
        <v>3825</v>
      </c>
    </row>
    <row r="642" spans="1:72" ht="13.5" customHeight="1">
      <c r="A642" s="5" t="str">
        <f t="shared" si="31"/>
        <v>1861_각현내_033</v>
      </c>
      <c r="B642" s="2">
        <v>1861</v>
      </c>
      <c r="C642" s="2" t="s">
        <v>5173</v>
      </c>
      <c r="D642" s="2" t="s">
        <v>5174</v>
      </c>
      <c r="E642" s="2">
        <v>641</v>
      </c>
      <c r="F642" s="2">
        <v>3</v>
      </c>
      <c r="G642" s="2" t="s">
        <v>1053</v>
      </c>
      <c r="H642" s="2" t="s">
        <v>2870</v>
      </c>
      <c r="I642" s="2">
        <v>8</v>
      </c>
      <c r="L642" s="2">
        <v>4</v>
      </c>
      <c r="M642" s="2" t="s">
        <v>5843</v>
      </c>
      <c r="N642" s="2" t="s">
        <v>5844</v>
      </c>
      <c r="S642" s="2" t="s">
        <v>109</v>
      </c>
      <c r="T642" s="2" t="s">
        <v>2945</v>
      </c>
      <c r="Y642" s="2" t="s">
        <v>1472</v>
      </c>
      <c r="Z642" s="2" t="s">
        <v>3408</v>
      </c>
      <c r="AC642" s="2">
        <v>15</v>
      </c>
      <c r="AD642" s="2" t="s">
        <v>84</v>
      </c>
      <c r="AE642" s="2" t="s">
        <v>3814</v>
      </c>
    </row>
    <row r="643" spans="1:72" ht="13.5" customHeight="1">
      <c r="A643" s="5" t="str">
        <f t="shared" si="31"/>
        <v>1861_각현내_033</v>
      </c>
      <c r="B643" s="2">
        <v>1861</v>
      </c>
      <c r="C643" s="2" t="s">
        <v>5173</v>
      </c>
      <c r="D643" s="2" t="s">
        <v>5174</v>
      </c>
      <c r="E643" s="2">
        <v>642</v>
      </c>
      <c r="F643" s="2">
        <v>3</v>
      </c>
      <c r="G643" s="2" t="s">
        <v>1053</v>
      </c>
      <c r="H643" s="2" t="s">
        <v>2870</v>
      </c>
      <c r="I643" s="2">
        <v>8</v>
      </c>
      <c r="L643" s="2">
        <v>5</v>
      </c>
      <c r="M643" s="2" t="s">
        <v>5845</v>
      </c>
      <c r="N643" s="2" t="s">
        <v>5846</v>
      </c>
      <c r="T643" s="2" t="s">
        <v>5220</v>
      </c>
      <c r="U643" s="2" t="s">
        <v>229</v>
      </c>
      <c r="V643" s="2" t="s">
        <v>2966</v>
      </c>
      <c r="W643" s="2" t="s">
        <v>95</v>
      </c>
      <c r="X643" s="2" t="s">
        <v>5192</v>
      </c>
      <c r="Y643" s="2" t="s">
        <v>1137</v>
      </c>
      <c r="Z643" s="2" t="s">
        <v>3299</v>
      </c>
      <c r="AC643" s="2">
        <v>68</v>
      </c>
      <c r="AD643" s="2" t="s">
        <v>310</v>
      </c>
      <c r="AE643" s="2" t="s">
        <v>3403</v>
      </c>
      <c r="AJ643" s="2" t="s">
        <v>17</v>
      </c>
      <c r="AK643" s="2" t="s">
        <v>3864</v>
      </c>
      <c r="AL643" s="2" t="s">
        <v>94</v>
      </c>
      <c r="AM643" s="2" t="s">
        <v>5274</v>
      </c>
      <c r="AT643" s="2" t="s">
        <v>229</v>
      </c>
      <c r="AU643" s="2" t="s">
        <v>2966</v>
      </c>
      <c r="AV643" s="2" t="s">
        <v>1473</v>
      </c>
      <c r="AW643" s="2" t="s">
        <v>4105</v>
      </c>
      <c r="BG643" s="2" t="s">
        <v>229</v>
      </c>
      <c r="BH643" s="2" t="s">
        <v>2966</v>
      </c>
      <c r="BI643" s="2" t="s">
        <v>1474</v>
      </c>
      <c r="BJ643" s="2" t="s">
        <v>4445</v>
      </c>
      <c r="BK643" s="2" t="s">
        <v>229</v>
      </c>
      <c r="BL643" s="2" t="s">
        <v>2966</v>
      </c>
      <c r="BM643" s="2" t="s">
        <v>1475</v>
      </c>
      <c r="BN643" s="2" t="s">
        <v>4724</v>
      </c>
      <c r="BO643" s="2" t="s">
        <v>137</v>
      </c>
      <c r="BP643" s="2" t="s">
        <v>2972</v>
      </c>
      <c r="BQ643" s="2" t="s">
        <v>1476</v>
      </c>
      <c r="BR643" s="2" t="s">
        <v>5514</v>
      </c>
      <c r="BS643" s="2" t="s">
        <v>152</v>
      </c>
      <c r="BT643" s="2" t="s">
        <v>3880</v>
      </c>
    </row>
    <row r="644" spans="1:72" ht="13.5" customHeight="1">
      <c r="A644" s="5" t="str">
        <f t="shared" si="31"/>
        <v>1861_각현내_033</v>
      </c>
      <c r="B644" s="2">
        <v>1861</v>
      </c>
      <c r="C644" s="2" t="s">
        <v>5173</v>
      </c>
      <c r="D644" s="2" t="s">
        <v>5174</v>
      </c>
      <c r="E644" s="2">
        <v>643</v>
      </c>
      <c r="F644" s="2">
        <v>3</v>
      </c>
      <c r="G644" s="2" t="s">
        <v>1053</v>
      </c>
      <c r="H644" s="2" t="s">
        <v>2870</v>
      </c>
      <c r="I644" s="2">
        <v>8</v>
      </c>
      <c r="L644" s="2">
        <v>5</v>
      </c>
      <c r="M644" s="2" t="s">
        <v>5845</v>
      </c>
      <c r="N644" s="2" t="s">
        <v>5846</v>
      </c>
      <c r="S644" s="2" t="s">
        <v>51</v>
      </c>
      <c r="T644" s="2" t="s">
        <v>2942</v>
      </c>
      <c r="W644" s="2" t="s">
        <v>127</v>
      </c>
      <c r="X644" s="2" t="s">
        <v>2989</v>
      </c>
      <c r="Y644" s="2" t="s">
        <v>10</v>
      </c>
      <c r="Z644" s="2" t="s">
        <v>2986</v>
      </c>
      <c r="AC644" s="2">
        <v>68</v>
      </c>
      <c r="AD644" s="2" t="s">
        <v>310</v>
      </c>
      <c r="AE644" s="2" t="s">
        <v>3403</v>
      </c>
      <c r="AJ644" s="2" t="s">
        <v>17</v>
      </c>
      <c r="AK644" s="2" t="s">
        <v>3864</v>
      </c>
      <c r="AL644" s="2" t="s">
        <v>130</v>
      </c>
      <c r="AM644" s="2" t="s">
        <v>3873</v>
      </c>
      <c r="AT644" s="2" t="s">
        <v>137</v>
      </c>
      <c r="AU644" s="2" t="s">
        <v>2972</v>
      </c>
      <c r="AV644" s="2" t="s">
        <v>1477</v>
      </c>
      <c r="AW644" s="2" t="s">
        <v>3976</v>
      </c>
      <c r="BG644" s="2" t="s">
        <v>137</v>
      </c>
      <c r="BH644" s="2" t="s">
        <v>2972</v>
      </c>
      <c r="BI644" s="2" t="s">
        <v>1478</v>
      </c>
      <c r="BJ644" s="2" t="s">
        <v>4446</v>
      </c>
      <c r="BK644" s="2" t="s">
        <v>137</v>
      </c>
      <c r="BL644" s="2" t="s">
        <v>2972</v>
      </c>
      <c r="BM644" s="2" t="s">
        <v>1479</v>
      </c>
      <c r="BN644" s="2" t="s">
        <v>4725</v>
      </c>
      <c r="BO644" s="2" t="s">
        <v>137</v>
      </c>
      <c r="BP644" s="2" t="s">
        <v>2972</v>
      </c>
      <c r="BQ644" s="2" t="s">
        <v>1480</v>
      </c>
      <c r="BR644" s="2" t="s">
        <v>4995</v>
      </c>
      <c r="BS644" s="2" t="s">
        <v>142</v>
      </c>
      <c r="BT644" s="2" t="s">
        <v>3884</v>
      </c>
    </row>
    <row r="645" spans="1:72" ht="13.5" customHeight="1">
      <c r="A645" s="5" t="str">
        <f t="shared" si="31"/>
        <v>1861_각현내_033</v>
      </c>
      <c r="B645" s="2">
        <v>1861</v>
      </c>
      <c r="C645" s="2" t="s">
        <v>5173</v>
      </c>
      <c r="D645" s="2" t="s">
        <v>5174</v>
      </c>
      <c r="E645" s="2">
        <v>644</v>
      </c>
      <c r="F645" s="2">
        <v>3</v>
      </c>
      <c r="G645" s="2" t="s">
        <v>1053</v>
      </c>
      <c r="H645" s="2" t="s">
        <v>2870</v>
      </c>
      <c r="I645" s="2">
        <v>8</v>
      </c>
      <c r="L645" s="2">
        <v>5</v>
      </c>
      <c r="M645" s="2" t="s">
        <v>5845</v>
      </c>
      <c r="N645" s="2" t="s">
        <v>5846</v>
      </c>
      <c r="S645" s="2" t="s">
        <v>109</v>
      </c>
      <c r="T645" s="2" t="s">
        <v>2945</v>
      </c>
      <c r="Y645" s="2" t="s">
        <v>1481</v>
      </c>
      <c r="Z645" s="2" t="s">
        <v>3409</v>
      </c>
      <c r="AC645" s="2">
        <v>26</v>
      </c>
      <c r="AD645" s="2" t="s">
        <v>53</v>
      </c>
      <c r="AE645" s="2" t="s">
        <v>3805</v>
      </c>
    </row>
    <row r="646" spans="1:72" ht="13.5" customHeight="1">
      <c r="A646" s="5" t="str">
        <f t="shared" si="31"/>
        <v>1861_각현내_033</v>
      </c>
      <c r="B646" s="2">
        <v>1861</v>
      </c>
      <c r="C646" s="2" t="s">
        <v>5173</v>
      </c>
      <c r="D646" s="2" t="s">
        <v>5174</v>
      </c>
      <c r="E646" s="2">
        <v>645</v>
      </c>
      <c r="F646" s="2">
        <v>3</v>
      </c>
      <c r="G646" s="2" t="s">
        <v>1053</v>
      </c>
      <c r="H646" s="2" t="s">
        <v>2870</v>
      </c>
      <c r="I646" s="2">
        <v>8</v>
      </c>
      <c r="L646" s="2">
        <v>5</v>
      </c>
      <c r="M646" s="2" t="s">
        <v>5845</v>
      </c>
      <c r="N646" s="2" t="s">
        <v>5846</v>
      </c>
      <c r="S646" s="2" t="s">
        <v>109</v>
      </c>
      <c r="T646" s="2" t="s">
        <v>2945</v>
      </c>
      <c r="Y646" s="2" t="s">
        <v>1482</v>
      </c>
      <c r="Z646" s="2" t="s">
        <v>3410</v>
      </c>
      <c r="AC646" s="2">
        <v>16</v>
      </c>
      <c r="AD646" s="2" t="s">
        <v>552</v>
      </c>
      <c r="AE646" s="2" t="s">
        <v>3857</v>
      </c>
    </row>
    <row r="647" spans="1:72" ht="13.5" customHeight="1">
      <c r="A647" s="5" t="str">
        <f t="shared" ref="A647:A663" si="32">HYPERLINK("http://kyu.snu.ac.kr/sdhj/index.jsp?type=hj/GK14785_00_IH_0001_034.jpg","1861_각현내_034")</f>
        <v>1861_각현내_034</v>
      </c>
      <c r="B647" s="2">
        <v>1861</v>
      </c>
      <c r="C647" s="2" t="s">
        <v>5173</v>
      </c>
      <c r="D647" s="2" t="s">
        <v>5174</v>
      </c>
      <c r="E647" s="2">
        <v>646</v>
      </c>
      <c r="F647" s="2">
        <v>3</v>
      </c>
      <c r="G647" s="2" t="s">
        <v>1053</v>
      </c>
      <c r="H647" s="2" t="s">
        <v>2870</v>
      </c>
      <c r="I647" s="2">
        <v>8</v>
      </c>
      <c r="L647" s="2">
        <v>5</v>
      </c>
      <c r="M647" s="2" t="s">
        <v>5845</v>
      </c>
      <c r="N647" s="2" t="s">
        <v>5846</v>
      </c>
      <c r="S647" s="2" t="s">
        <v>207</v>
      </c>
      <c r="T647" s="2" t="s">
        <v>2949</v>
      </c>
      <c r="AC647" s="2">
        <v>27</v>
      </c>
      <c r="AD647" s="2" t="s">
        <v>285</v>
      </c>
      <c r="AE647" s="2" t="s">
        <v>3840</v>
      </c>
    </row>
    <row r="648" spans="1:72" ht="13.5" customHeight="1">
      <c r="A648" s="5" t="str">
        <f t="shared" si="32"/>
        <v>1861_각현내_034</v>
      </c>
      <c r="B648" s="2">
        <v>1861</v>
      </c>
      <c r="C648" s="2" t="s">
        <v>5173</v>
      </c>
      <c r="D648" s="2" t="s">
        <v>5174</v>
      </c>
      <c r="E648" s="2">
        <v>647</v>
      </c>
      <c r="F648" s="2">
        <v>3</v>
      </c>
      <c r="G648" s="2" t="s">
        <v>1053</v>
      </c>
      <c r="H648" s="2" t="s">
        <v>2870</v>
      </c>
      <c r="I648" s="2">
        <v>8</v>
      </c>
      <c r="L648" s="2">
        <v>5</v>
      </c>
      <c r="M648" s="2" t="s">
        <v>5845</v>
      </c>
      <c r="N648" s="2" t="s">
        <v>5846</v>
      </c>
      <c r="S648" s="2" t="s">
        <v>297</v>
      </c>
      <c r="T648" s="2" t="s">
        <v>2950</v>
      </c>
      <c r="Y648" s="2" t="s">
        <v>1483</v>
      </c>
      <c r="Z648" s="2" t="s">
        <v>3411</v>
      </c>
      <c r="AC648" s="2">
        <v>20</v>
      </c>
      <c r="AD648" s="2" t="s">
        <v>114</v>
      </c>
      <c r="AE648" s="2" t="s">
        <v>3820</v>
      </c>
    </row>
    <row r="649" spans="1:72" ht="13.5" customHeight="1">
      <c r="A649" s="5" t="str">
        <f t="shared" si="32"/>
        <v>1861_각현내_034</v>
      </c>
      <c r="B649" s="2">
        <v>1861</v>
      </c>
      <c r="C649" s="2" t="s">
        <v>5173</v>
      </c>
      <c r="D649" s="2" t="s">
        <v>5174</v>
      </c>
      <c r="E649" s="2">
        <v>648</v>
      </c>
      <c r="F649" s="2">
        <v>3</v>
      </c>
      <c r="G649" s="2" t="s">
        <v>1053</v>
      </c>
      <c r="H649" s="2" t="s">
        <v>2870</v>
      </c>
      <c r="I649" s="2">
        <v>8</v>
      </c>
      <c r="L649" s="2">
        <v>5</v>
      </c>
      <c r="M649" s="2" t="s">
        <v>5845</v>
      </c>
      <c r="N649" s="2" t="s">
        <v>5846</v>
      </c>
      <c r="S649" s="2" t="s">
        <v>297</v>
      </c>
      <c r="T649" s="2" t="s">
        <v>2950</v>
      </c>
      <c r="Y649" s="2" t="s">
        <v>1484</v>
      </c>
      <c r="Z649" s="2" t="s">
        <v>3305</v>
      </c>
      <c r="AC649" s="2">
        <v>15</v>
      </c>
      <c r="AD649" s="2" t="s">
        <v>178</v>
      </c>
      <c r="AE649" s="2" t="s">
        <v>3830</v>
      </c>
    </row>
    <row r="650" spans="1:72" ht="13.5" customHeight="1">
      <c r="A650" s="5" t="str">
        <f t="shared" si="32"/>
        <v>1861_각현내_034</v>
      </c>
      <c r="B650" s="2">
        <v>1861</v>
      </c>
      <c r="C650" s="2" t="s">
        <v>5173</v>
      </c>
      <c r="D650" s="2" t="s">
        <v>5174</v>
      </c>
      <c r="E650" s="2">
        <v>649</v>
      </c>
      <c r="F650" s="2">
        <v>3</v>
      </c>
      <c r="G650" s="2" t="s">
        <v>1053</v>
      </c>
      <c r="H650" s="2" t="s">
        <v>2870</v>
      </c>
      <c r="I650" s="2">
        <v>8</v>
      </c>
      <c r="L650" s="2">
        <v>5</v>
      </c>
      <c r="M650" s="2" t="s">
        <v>5845</v>
      </c>
      <c r="N650" s="2" t="s">
        <v>5846</v>
      </c>
      <c r="S650" s="2" t="s">
        <v>297</v>
      </c>
      <c r="T650" s="2" t="s">
        <v>2950</v>
      </c>
      <c r="Y650" s="2" t="s">
        <v>1448</v>
      </c>
      <c r="Z650" s="2" t="s">
        <v>3395</v>
      </c>
      <c r="AC650" s="2">
        <v>13</v>
      </c>
      <c r="AD650" s="2" t="s">
        <v>72</v>
      </c>
      <c r="AE650" s="2" t="s">
        <v>3809</v>
      </c>
    </row>
    <row r="651" spans="1:72" ht="13.5" customHeight="1">
      <c r="A651" s="5" t="str">
        <f t="shared" si="32"/>
        <v>1861_각현내_034</v>
      </c>
      <c r="B651" s="2">
        <v>1861</v>
      </c>
      <c r="C651" s="2" t="s">
        <v>5173</v>
      </c>
      <c r="D651" s="2" t="s">
        <v>5174</v>
      </c>
      <c r="E651" s="2">
        <v>650</v>
      </c>
      <c r="F651" s="2">
        <v>3</v>
      </c>
      <c r="G651" s="2" t="s">
        <v>1053</v>
      </c>
      <c r="H651" s="2" t="s">
        <v>2870</v>
      </c>
      <c r="I651" s="2">
        <v>8</v>
      </c>
      <c r="L651" s="2">
        <v>5</v>
      </c>
      <c r="M651" s="2" t="s">
        <v>5845</v>
      </c>
      <c r="N651" s="2" t="s">
        <v>5846</v>
      </c>
      <c r="T651" s="2" t="s">
        <v>5221</v>
      </c>
      <c r="U651" s="2" t="s">
        <v>66</v>
      </c>
      <c r="V651" s="2" t="s">
        <v>2961</v>
      </c>
      <c r="Y651" s="2" t="s">
        <v>1485</v>
      </c>
      <c r="Z651" s="2" t="s">
        <v>3412</v>
      </c>
      <c r="AC651" s="2">
        <v>45</v>
      </c>
      <c r="AD651" s="2" t="s">
        <v>315</v>
      </c>
      <c r="AE651" s="2" t="s">
        <v>3843</v>
      </c>
    </row>
    <row r="652" spans="1:72" ht="13.5" customHeight="1">
      <c r="A652" s="5" t="str">
        <f t="shared" si="32"/>
        <v>1861_각현내_034</v>
      </c>
      <c r="B652" s="2">
        <v>1861</v>
      </c>
      <c r="C652" s="2" t="s">
        <v>5173</v>
      </c>
      <c r="D652" s="2" t="s">
        <v>5174</v>
      </c>
      <c r="E652" s="2">
        <v>651</v>
      </c>
      <c r="F652" s="2">
        <v>3</v>
      </c>
      <c r="G652" s="2" t="s">
        <v>1053</v>
      </c>
      <c r="H652" s="2" t="s">
        <v>2870</v>
      </c>
      <c r="I652" s="2">
        <v>9</v>
      </c>
      <c r="J652" s="2" t="s">
        <v>1486</v>
      </c>
      <c r="K652" s="2" t="s">
        <v>2899</v>
      </c>
      <c r="L652" s="2">
        <v>1</v>
      </c>
      <c r="M652" s="2" t="s">
        <v>5837</v>
      </c>
      <c r="N652" s="2" t="s">
        <v>5838</v>
      </c>
      <c r="O652" s="2" t="s">
        <v>6</v>
      </c>
      <c r="P652" s="2" t="s">
        <v>2927</v>
      </c>
      <c r="T652" s="2" t="s">
        <v>5220</v>
      </c>
      <c r="U652" s="2" t="s">
        <v>143</v>
      </c>
      <c r="V652" s="2" t="s">
        <v>2964</v>
      </c>
      <c r="W652" s="2" t="s">
        <v>546</v>
      </c>
      <c r="X652" s="2" t="s">
        <v>3007</v>
      </c>
      <c r="Y652" s="2" t="s">
        <v>10</v>
      </c>
      <c r="Z652" s="2" t="s">
        <v>2986</v>
      </c>
      <c r="AC652" s="2">
        <v>50</v>
      </c>
      <c r="AD652" s="2" t="s">
        <v>106</v>
      </c>
      <c r="AE652" s="2" t="s">
        <v>3817</v>
      </c>
      <c r="AJ652" s="2" t="s">
        <v>17</v>
      </c>
      <c r="AK652" s="2" t="s">
        <v>3864</v>
      </c>
      <c r="AL652" s="2" t="s">
        <v>39</v>
      </c>
      <c r="AM652" s="2" t="s">
        <v>3867</v>
      </c>
      <c r="AT652" s="2" t="s">
        <v>229</v>
      </c>
      <c r="AU652" s="2" t="s">
        <v>2966</v>
      </c>
      <c r="AV652" s="2" t="s">
        <v>1439</v>
      </c>
      <c r="AW652" s="2" t="s">
        <v>4106</v>
      </c>
      <c r="BG652" s="2" t="s">
        <v>229</v>
      </c>
      <c r="BH652" s="2" t="s">
        <v>2966</v>
      </c>
      <c r="BI652" s="2" t="s">
        <v>1440</v>
      </c>
      <c r="BJ652" s="2" t="s">
        <v>4447</v>
      </c>
      <c r="BK652" s="2" t="s">
        <v>229</v>
      </c>
      <c r="BL652" s="2" t="s">
        <v>2966</v>
      </c>
      <c r="BM652" s="2" t="s">
        <v>1487</v>
      </c>
      <c r="BN652" s="2" t="s">
        <v>4454</v>
      </c>
      <c r="BO652" s="2" t="s">
        <v>137</v>
      </c>
      <c r="BP652" s="2" t="s">
        <v>2972</v>
      </c>
      <c r="BQ652" s="2" t="s">
        <v>1488</v>
      </c>
      <c r="BR652" s="2" t="s">
        <v>5525</v>
      </c>
      <c r="BS652" s="2" t="s">
        <v>172</v>
      </c>
      <c r="BT652" s="2" t="s">
        <v>3877</v>
      </c>
    </row>
    <row r="653" spans="1:72" ht="13.5" customHeight="1">
      <c r="A653" s="5" t="str">
        <f t="shared" si="32"/>
        <v>1861_각현내_034</v>
      </c>
      <c r="B653" s="2">
        <v>1861</v>
      </c>
      <c r="C653" s="2" t="s">
        <v>5173</v>
      </c>
      <c r="D653" s="2" t="s">
        <v>5174</v>
      </c>
      <c r="E653" s="2">
        <v>652</v>
      </c>
      <c r="F653" s="2">
        <v>3</v>
      </c>
      <c r="G653" s="2" t="s">
        <v>1053</v>
      </c>
      <c r="H653" s="2" t="s">
        <v>2870</v>
      </c>
      <c r="I653" s="2">
        <v>9</v>
      </c>
      <c r="L653" s="2">
        <v>1</v>
      </c>
      <c r="M653" s="2" t="s">
        <v>5837</v>
      </c>
      <c r="N653" s="2" t="s">
        <v>5838</v>
      </c>
      <c r="S653" s="2" t="s">
        <v>109</v>
      </c>
      <c r="T653" s="2" t="s">
        <v>2945</v>
      </c>
      <c r="Y653" s="2" t="s">
        <v>1489</v>
      </c>
      <c r="Z653" s="2" t="s">
        <v>3413</v>
      </c>
      <c r="AC653" s="2">
        <v>28</v>
      </c>
      <c r="AD653" s="2" t="s">
        <v>79</v>
      </c>
      <c r="AE653" s="2" t="s">
        <v>3812</v>
      </c>
    </row>
    <row r="654" spans="1:72" ht="13.5" customHeight="1">
      <c r="A654" s="5" t="str">
        <f t="shared" si="32"/>
        <v>1861_각현내_034</v>
      </c>
      <c r="B654" s="2">
        <v>1861</v>
      </c>
      <c r="C654" s="2" t="s">
        <v>5173</v>
      </c>
      <c r="D654" s="2" t="s">
        <v>5174</v>
      </c>
      <c r="E654" s="2">
        <v>653</v>
      </c>
      <c r="F654" s="2">
        <v>3</v>
      </c>
      <c r="G654" s="2" t="s">
        <v>1053</v>
      </c>
      <c r="H654" s="2" t="s">
        <v>2870</v>
      </c>
      <c r="I654" s="2">
        <v>9</v>
      </c>
      <c r="L654" s="2">
        <v>2</v>
      </c>
      <c r="M654" s="2" t="s">
        <v>5847</v>
      </c>
      <c r="N654" s="2" t="s">
        <v>5848</v>
      </c>
      <c r="T654" s="2" t="s">
        <v>5220</v>
      </c>
      <c r="U654" s="2" t="s">
        <v>229</v>
      </c>
      <c r="V654" s="2" t="s">
        <v>2966</v>
      </c>
      <c r="W654" s="2" t="s">
        <v>546</v>
      </c>
      <c r="X654" s="2" t="s">
        <v>3007</v>
      </c>
      <c r="Y654" s="2" t="s">
        <v>243</v>
      </c>
      <c r="Z654" s="2" t="s">
        <v>3073</v>
      </c>
      <c r="AC654" s="2">
        <v>57</v>
      </c>
      <c r="AD654" s="2" t="s">
        <v>200</v>
      </c>
      <c r="AE654" s="2" t="s">
        <v>3832</v>
      </c>
      <c r="AJ654" s="2" t="s">
        <v>17</v>
      </c>
      <c r="AK654" s="2" t="s">
        <v>3864</v>
      </c>
      <c r="AL654" s="2" t="s">
        <v>39</v>
      </c>
      <c r="AM654" s="2" t="s">
        <v>3867</v>
      </c>
      <c r="AT654" s="2" t="s">
        <v>229</v>
      </c>
      <c r="AU654" s="2" t="s">
        <v>2966</v>
      </c>
      <c r="AV654" s="2" t="s">
        <v>1490</v>
      </c>
      <c r="AW654" s="2" t="s">
        <v>5303</v>
      </c>
      <c r="BG654" s="2" t="s">
        <v>229</v>
      </c>
      <c r="BH654" s="2" t="s">
        <v>2966</v>
      </c>
      <c r="BI654" s="2" t="s">
        <v>1491</v>
      </c>
      <c r="BJ654" s="2" t="s">
        <v>4448</v>
      </c>
      <c r="BK654" s="2" t="s">
        <v>229</v>
      </c>
      <c r="BL654" s="2" t="s">
        <v>2966</v>
      </c>
      <c r="BM654" s="2" t="s">
        <v>1492</v>
      </c>
      <c r="BN654" s="2" t="s">
        <v>4726</v>
      </c>
      <c r="BO654" s="2" t="s">
        <v>1362</v>
      </c>
      <c r="BP654" s="2" t="s">
        <v>3941</v>
      </c>
      <c r="BQ654" s="2" t="s">
        <v>1493</v>
      </c>
      <c r="BR654" s="2" t="s">
        <v>5535</v>
      </c>
      <c r="BS654" s="2" t="s">
        <v>152</v>
      </c>
      <c r="BT654" s="2" t="s">
        <v>3880</v>
      </c>
    </row>
    <row r="655" spans="1:72" ht="13.5" customHeight="1">
      <c r="A655" s="5" t="str">
        <f t="shared" si="32"/>
        <v>1861_각현내_034</v>
      </c>
      <c r="B655" s="2">
        <v>1861</v>
      </c>
      <c r="C655" s="2" t="s">
        <v>5173</v>
      </c>
      <c r="D655" s="2" t="s">
        <v>5174</v>
      </c>
      <c r="E655" s="2">
        <v>654</v>
      </c>
      <c r="F655" s="2">
        <v>3</v>
      </c>
      <c r="G655" s="2" t="s">
        <v>1053</v>
      </c>
      <c r="H655" s="2" t="s">
        <v>2870</v>
      </c>
      <c r="I655" s="2">
        <v>9</v>
      </c>
      <c r="L655" s="2">
        <v>2</v>
      </c>
      <c r="M655" s="2" t="s">
        <v>5847</v>
      </c>
      <c r="N655" s="2" t="s">
        <v>5848</v>
      </c>
      <c r="S655" s="2" t="s">
        <v>51</v>
      </c>
      <c r="T655" s="2" t="s">
        <v>2942</v>
      </c>
      <c r="W655" s="2" t="s">
        <v>135</v>
      </c>
      <c r="X655" s="2" t="s">
        <v>2990</v>
      </c>
      <c r="Y655" s="2" t="s">
        <v>10</v>
      </c>
      <c r="Z655" s="2" t="s">
        <v>2986</v>
      </c>
      <c r="AC655" s="2">
        <v>60</v>
      </c>
      <c r="AD655" s="2" t="s">
        <v>68</v>
      </c>
      <c r="AE655" s="2" t="s">
        <v>3125</v>
      </c>
      <c r="AJ655" s="2" t="s">
        <v>17</v>
      </c>
      <c r="AK655" s="2" t="s">
        <v>3864</v>
      </c>
      <c r="AL655" s="2" t="s">
        <v>39</v>
      </c>
      <c r="AM655" s="2" t="s">
        <v>3867</v>
      </c>
      <c r="AT655" s="2" t="s">
        <v>137</v>
      </c>
      <c r="AU655" s="2" t="s">
        <v>2972</v>
      </c>
      <c r="AV655" s="2" t="s">
        <v>1494</v>
      </c>
      <c r="AW655" s="2" t="s">
        <v>3564</v>
      </c>
      <c r="BG655" s="2" t="s">
        <v>137</v>
      </c>
      <c r="BH655" s="2" t="s">
        <v>2972</v>
      </c>
      <c r="BI655" s="2" t="s">
        <v>1495</v>
      </c>
      <c r="BJ655" s="2" t="s">
        <v>4449</v>
      </c>
      <c r="BK655" s="2" t="s">
        <v>137</v>
      </c>
      <c r="BL655" s="2" t="s">
        <v>2972</v>
      </c>
      <c r="BM655" s="2" t="s">
        <v>1496</v>
      </c>
      <c r="BN655" s="2" t="s">
        <v>4727</v>
      </c>
      <c r="BO655" s="2" t="s">
        <v>137</v>
      </c>
      <c r="BP655" s="2" t="s">
        <v>2972</v>
      </c>
      <c r="BQ655" s="2" t="s">
        <v>1497</v>
      </c>
      <c r="BR655" s="2" t="s">
        <v>5447</v>
      </c>
      <c r="BS655" s="2" t="s">
        <v>94</v>
      </c>
      <c r="BT655" s="2" t="s">
        <v>5274</v>
      </c>
    </row>
    <row r="656" spans="1:72" ht="13.5" customHeight="1">
      <c r="A656" s="5" t="str">
        <f t="shared" si="32"/>
        <v>1861_각현내_034</v>
      </c>
      <c r="B656" s="2">
        <v>1861</v>
      </c>
      <c r="C656" s="2" t="s">
        <v>5173</v>
      </c>
      <c r="D656" s="2" t="s">
        <v>5174</v>
      </c>
      <c r="E656" s="2">
        <v>655</v>
      </c>
      <c r="F656" s="2">
        <v>3</v>
      </c>
      <c r="G656" s="2" t="s">
        <v>1053</v>
      </c>
      <c r="H656" s="2" t="s">
        <v>2870</v>
      </c>
      <c r="I656" s="2">
        <v>9</v>
      </c>
      <c r="L656" s="2">
        <v>2</v>
      </c>
      <c r="M656" s="2" t="s">
        <v>5847</v>
      </c>
      <c r="N656" s="2" t="s">
        <v>5848</v>
      </c>
      <c r="S656" s="2" t="s">
        <v>109</v>
      </c>
      <c r="T656" s="2" t="s">
        <v>2945</v>
      </c>
      <c r="Y656" s="2" t="s">
        <v>1498</v>
      </c>
      <c r="Z656" s="2" t="s">
        <v>5264</v>
      </c>
      <c r="AC656" s="2">
        <v>30</v>
      </c>
      <c r="AD656" s="2" t="s">
        <v>110</v>
      </c>
      <c r="AE656" s="2" t="s">
        <v>3818</v>
      </c>
    </row>
    <row r="657" spans="1:72" ht="13.5" customHeight="1">
      <c r="A657" s="5" t="str">
        <f t="shared" si="32"/>
        <v>1861_각현내_034</v>
      </c>
      <c r="B657" s="2">
        <v>1861</v>
      </c>
      <c r="C657" s="2" t="s">
        <v>5173</v>
      </c>
      <c r="D657" s="2" t="s">
        <v>5174</v>
      </c>
      <c r="E657" s="2">
        <v>656</v>
      </c>
      <c r="F657" s="2">
        <v>3</v>
      </c>
      <c r="G657" s="2" t="s">
        <v>1053</v>
      </c>
      <c r="H657" s="2" t="s">
        <v>2870</v>
      </c>
      <c r="I657" s="2">
        <v>9</v>
      </c>
      <c r="L657" s="2">
        <v>2</v>
      </c>
      <c r="M657" s="2" t="s">
        <v>5847</v>
      </c>
      <c r="N657" s="2" t="s">
        <v>5848</v>
      </c>
      <c r="S657" s="2" t="s">
        <v>109</v>
      </c>
      <c r="T657" s="2" t="s">
        <v>2945</v>
      </c>
      <c r="Y657" s="2" t="s">
        <v>1499</v>
      </c>
      <c r="Z657" s="2" t="s">
        <v>3414</v>
      </c>
      <c r="AC657" s="2">
        <v>20</v>
      </c>
      <c r="AD657" s="2" t="s">
        <v>114</v>
      </c>
      <c r="AE657" s="2" t="s">
        <v>3820</v>
      </c>
    </row>
    <row r="658" spans="1:72" ht="13.5" customHeight="1">
      <c r="A658" s="5" t="str">
        <f t="shared" si="32"/>
        <v>1861_각현내_034</v>
      </c>
      <c r="B658" s="2">
        <v>1861</v>
      </c>
      <c r="C658" s="2" t="s">
        <v>5173</v>
      </c>
      <c r="D658" s="2" t="s">
        <v>5174</v>
      </c>
      <c r="E658" s="2">
        <v>657</v>
      </c>
      <c r="F658" s="2">
        <v>3</v>
      </c>
      <c r="G658" s="2" t="s">
        <v>1053</v>
      </c>
      <c r="H658" s="2" t="s">
        <v>2870</v>
      </c>
      <c r="I658" s="2">
        <v>9</v>
      </c>
      <c r="L658" s="2">
        <v>2</v>
      </c>
      <c r="M658" s="2" t="s">
        <v>5847</v>
      </c>
      <c r="N658" s="2" t="s">
        <v>5848</v>
      </c>
      <c r="S658" s="2" t="s">
        <v>207</v>
      </c>
      <c r="T658" s="2" t="s">
        <v>2949</v>
      </c>
      <c r="AC658" s="2">
        <v>22</v>
      </c>
      <c r="AD658" s="2" t="s">
        <v>344</v>
      </c>
      <c r="AE658" s="2" t="s">
        <v>3845</v>
      </c>
    </row>
    <row r="659" spans="1:72" ht="13.5" customHeight="1">
      <c r="A659" s="5" t="str">
        <f t="shared" si="32"/>
        <v>1861_각현내_034</v>
      </c>
      <c r="B659" s="2">
        <v>1861</v>
      </c>
      <c r="C659" s="2" t="s">
        <v>5173</v>
      </c>
      <c r="D659" s="2" t="s">
        <v>5174</v>
      </c>
      <c r="E659" s="2">
        <v>658</v>
      </c>
      <c r="F659" s="2">
        <v>3</v>
      </c>
      <c r="G659" s="2" t="s">
        <v>1053</v>
      </c>
      <c r="H659" s="2" t="s">
        <v>2870</v>
      </c>
      <c r="I659" s="2">
        <v>9</v>
      </c>
      <c r="L659" s="2">
        <v>2</v>
      </c>
      <c r="M659" s="2" t="s">
        <v>5847</v>
      </c>
      <c r="N659" s="2" t="s">
        <v>5848</v>
      </c>
      <c r="S659" s="2" t="s">
        <v>207</v>
      </c>
      <c r="T659" s="2" t="s">
        <v>2949</v>
      </c>
      <c r="AC659" s="2">
        <v>18</v>
      </c>
      <c r="AD659" s="2" t="s">
        <v>125</v>
      </c>
      <c r="AE659" s="2" t="s">
        <v>3825</v>
      </c>
    </row>
    <row r="660" spans="1:72" ht="13.5" customHeight="1">
      <c r="A660" s="5" t="str">
        <f t="shared" si="32"/>
        <v>1861_각현내_034</v>
      </c>
      <c r="B660" s="2">
        <v>1861</v>
      </c>
      <c r="C660" s="2" t="s">
        <v>5173</v>
      </c>
      <c r="D660" s="2" t="s">
        <v>5174</v>
      </c>
      <c r="E660" s="2">
        <v>659</v>
      </c>
      <c r="F660" s="2">
        <v>3</v>
      </c>
      <c r="G660" s="2" t="s">
        <v>1053</v>
      </c>
      <c r="H660" s="2" t="s">
        <v>2870</v>
      </c>
      <c r="I660" s="2">
        <v>9</v>
      </c>
      <c r="L660" s="2">
        <v>3</v>
      </c>
      <c r="M660" s="2" t="s">
        <v>5849</v>
      </c>
      <c r="N660" s="2" t="s">
        <v>5850</v>
      </c>
      <c r="T660" s="2" t="s">
        <v>5220</v>
      </c>
      <c r="U660" s="2" t="s">
        <v>229</v>
      </c>
      <c r="V660" s="2" t="s">
        <v>2966</v>
      </c>
      <c r="W660" s="2" t="s">
        <v>95</v>
      </c>
      <c r="X660" s="2" t="s">
        <v>5192</v>
      </c>
      <c r="Y660" s="2" t="s">
        <v>1500</v>
      </c>
      <c r="Z660" s="2" t="s">
        <v>3415</v>
      </c>
      <c r="AC660" s="2">
        <v>31</v>
      </c>
      <c r="AD660" s="2" t="s">
        <v>129</v>
      </c>
      <c r="AE660" s="2" t="s">
        <v>3826</v>
      </c>
      <c r="AJ660" s="2" t="s">
        <v>17</v>
      </c>
      <c r="AK660" s="2" t="s">
        <v>3864</v>
      </c>
      <c r="AL660" s="2" t="s">
        <v>94</v>
      </c>
      <c r="AM660" s="2" t="s">
        <v>5274</v>
      </c>
      <c r="AT660" s="2" t="s">
        <v>229</v>
      </c>
      <c r="AU660" s="2" t="s">
        <v>2966</v>
      </c>
      <c r="AV660" s="2" t="s">
        <v>1501</v>
      </c>
      <c r="AW660" s="2" t="s">
        <v>4107</v>
      </c>
      <c r="BG660" s="2" t="s">
        <v>229</v>
      </c>
      <c r="BH660" s="2" t="s">
        <v>2966</v>
      </c>
      <c r="BI660" s="2" t="s">
        <v>1127</v>
      </c>
      <c r="BJ660" s="2" t="s">
        <v>4063</v>
      </c>
      <c r="BK660" s="2" t="s">
        <v>229</v>
      </c>
      <c r="BL660" s="2" t="s">
        <v>2966</v>
      </c>
      <c r="BM660" s="2" t="s">
        <v>1084</v>
      </c>
      <c r="BN660" s="2" t="s">
        <v>4406</v>
      </c>
      <c r="BO660" s="2" t="s">
        <v>137</v>
      </c>
      <c r="BP660" s="2" t="s">
        <v>2972</v>
      </c>
      <c r="BQ660" s="2" t="s">
        <v>1502</v>
      </c>
      <c r="BR660" s="2" t="s">
        <v>4996</v>
      </c>
      <c r="BS660" s="2" t="s">
        <v>698</v>
      </c>
      <c r="BT660" s="2" t="s">
        <v>3905</v>
      </c>
    </row>
    <row r="661" spans="1:72" ht="13.5" customHeight="1">
      <c r="A661" s="5" t="str">
        <f t="shared" si="32"/>
        <v>1861_각현내_034</v>
      </c>
      <c r="B661" s="2">
        <v>1861</v>
      </c>
      <c r="C661" s="2" t="s">
        <v>5173</v>
      </c>
      <c r="D661" s="2" t="s">
        <v>5174</v>
      </c>
      <c r="E661" s="2">
        <v>660</v>
      </c>
      <c r="F661" s="2">
        <v>3</v>
      </c>
      <c r="G661" s="2" t="s">
        <v>1053</v>
      </c>
      <c r="H661" s="2" t="s">
        <v>2870</v>
      </c>
      <c r="I661" s="2">
        <v>9</v>
      </c>
      <c r="L661" s="2">
        <v>3</v>
      </c>
      <c r="M661" s="2" t="s">
        <v>5849</v>
      </c>
      <c r="N661" s="2" t="s">
        <v>5850</v>
      </c>
      <c r="S661" s="2" t="s">
        <v>51</v>
      </c>
      <c r="T661" s="2" t="s">
        <v>2942</v>
      </c>
      <c r="W661" s="2" t="s">
        <v>135</v>
      </c>
      <c r="X661" s="2" t="s">
        <v>2990</v>
      </c>
      <c r="Y661" s="2" t="s">
        <v>10</v>
      </c>
      <c r="Z661" s="2" t="s">
        <v>2986</v>
      </c>
      <c r="AC661" s="2">
        <v>33</v>
      </c>
      <c r="AD661" s="2" t="s">
        <v>136</v>
      </c>
      <c r="AE661" s="2" t="s">
        <v>3827</v>
      </c>
      <c r="AJ661" s="2" t="s">
        <v>17</v>
      </c>
      <c r="AK661" s="2" t="s">
        <v>3864</v>
      </c>
      <c r="AL661" s="2" t="s">
        <v>39</v>
      </c>
      <c r="AM661" s="2" t="s">
        <v>3867</v>
      </c>
      <c r="AT661" s="2" t="s">
        <v>137</v>
      </c>
      <c r="AU661" s="2" t="s">
        <v>2972</v>
      </c>
      <c r="AV661" s="2" t="s">
        <v>1503</v>
      </c>
      <c r="AW661" s="2" t="s">
        <v>4108</v>
      </c>
      <c r="BG661" s="2" t="s">
        <v>137</v>
      </c>
      <c r="BH661" s="2" t="s">
        <v>2972</v>
      </c>
      <c r="BI661" s="2" t="s">
        <v>1504</v>
      </c>
      <c r="BJ661" s="2" t="s">
        <v>4450</v>
      </c>
      <c r="BK661" s="2" t="s">
        <v>137</v>
      </c>
      <c r="BL661" s="2" t="s">
        <v>2972</v>
      </c>
      <c r="BM661" s="2" t="s">
        <v>1338</v>
      </c>
      <c r="BN661" s="2" t="s">
        <v>4351</v>
      </c>
      <c r="BO661" s="2" t="s">
        <v>137</v>
      </c>
      <c r="BP661" s="2" t="s">
        <v>2972</v>
      </c>
      <c r="BQ661" s="2" t="s">
        <v>1505</v>
      </c>
      <c r="BR661" s="2" t="s">
        <v>4997</v>
      </c>
      <c r="BS661" s="2" t="s">
        <v>142</v>
      </c>
      <c r="BT661" s="2" t="s">
        <v>3884</v>
      </c>
    </row>
    <row r="662" spans="1:72" ht="13.5" customHeight="1">
      <c r="A662" s="5" t="str">
        <f t="shared" si="32"/>
        <v>1861_각현내_034</v>
      </c>
      <c r="B662" s="2">
        <v>1861</v>
      </c>
      <c r="C662" s="2" t="s">
        <v>5173</v>
      </c>
      <c r="D662" s="2" t="s">
        <v>5174</v>
      </c>
      <c r="E662" s="2">
        <v>661</v>
      </c>
      <c r="F662" s="2">
        <v>3</v>
      </c>
      <c r="G662" s="2" t="s">
        <v>1053</v>
      </c>
      <c r="H662" s="2" t="s">
        <v>2870</v>
      </c>
      <c r="I662" s="2">
        <v>9</v>
      </c>
      <c r="L662" s="2">
        <v>3</v>
      </c>
      <c r="M662" s="2" t="s">
        <v>5849</v>
      </c>
      <c r="N662" s="2" t="s">
        <v>5850</v>
      </c>
      <c r="S662" s="2" t="s">
        <v>1257</v>
      </c>
      <c r="T662" s="2" t="s">
        <v>2953</v>
      </c>
      <c r="W662" s="2" t="s">
        <v>1159</v>
      </c>
      <c r="X662" s="2" t="s">
        <v>3019</v>
      </c>
      <c r="Y662" s="2" t="s">
        <v>10</v>
      </c>
      <c r="Z662" s="2" t="s">
        <v>2986</v>
      </c>
      <c r="AC662" s="2">
        <v>65</v>
      </c>
      <c r="AD662" s="2" t="s">
        <v>257</v>
      </c>
      <c r="AE662" s="2" t="s">
        <v>3838</v>
      </c>
    </row>
    <row r="663" spans="1:72" ht="13.5" customHeight="1">
      <c r="A663" s="5" t="str">
        <f t="shared" si="32"/>
        <v>1861_각현내_034</v>
      </c>
      <c r="B663" s="2">
        <v>1861</v>
      </c>
      <c r="C663" s="2" t="s">
        <v>5173</v>
      </c>
      <c r="D663" s="2" t="s">
        <v>5174</v>
      </c>
      <c r="E663" s="2">
        <v>662</v>
      </c>
      <c r="F663" s="2">
        <v>3</v>
      </c>
      <c r="G663" s="2" t="s">
        <v>1053</v>
      </c>
      <c r="H663" s="2" t="s">
        <v>2870</v>
      </c>
      <c r="I663" s="2">
        <v>9</v>
      </c>
      <c r="L663" s="2">
        <v>3</v>
      </c>
      <c r="M663" s="2" t="s">
        <v>5849</v>
      </c>
      <c r="N663" s="2" t="s">
        <v>5850</v>
      </c>
      <c r="S663" s="2" t="s">
        <v>207</v>
      </c>
      <c r="T663" s="2" t="s">
        <v>2949</v>
      </c>
      <c r="AC663" s="2">
        <v>9</v>
      </c>
      <c r="AD663" s="2" t="s">
        <v>86</v>
      </c>
      <c r="AE663" s="2" t="s">
        <v>3815</v>
      </c>
    </row>
    <row r="664" spans="1:72" ht="13.5" customHeight="1">
      <c r="A664" s="5" t="str">
        <f t="shared" ref="A664:A680" si="33">HYPERLINK("http://kyu.snu.ac.kr/sdhj/index.jsp?type=hj/GK14785_00_IH_0001_035.jpg","1861_각현내_035")</f>
        <v>1861_각현내_035</v>
      </c>
      <c r="B664" s="2">
        <v>1861</v>
      </c>
      <c r="C664" s="2" t="s">
        <v>5173</v>
      </c>
      <c r="D664" s="2" t="s">
        <v>5174</v>
      </c>
      <c r="E664" s="2">
        <v>663</v>
      </c>
      <c r="F664" s="2">
        <v>3</v>
      </c>
      <c r="G664" s="2" t="s">
        <v>1053</v>
      </c>
      <c r="H664" s="2" t="s">
        <v>2870</v>
      </c>
      <c r="I664" s="2">
        <v>9</v>
      </c>
      <c r="L664" s="2">
        <v>3</v>
      </c>
      <c r="M664" s="2" t="s">
        <v>5849</v>
      </c>
      <c r="N664" s="2" t="s">
        <v>5850</v>
      </c>
      <c r="S664" s="2" t="s">
        <v>207</v>
      </c>
      <c r="T664" s="2" t="s">
        <v>2949</v>
      </c>
      <c r="AC664" s="2">
        <v>7</v>
      </c>
      <c r="AD664" s="2" t="s">
        <v>461</v>
      </c>
      <c r="AE664" s="2" t="s">
        <v>3853</v>
      </c>
    </row>
    <row r="665" spans="1:72" ht="13.5" customHeight="1">
      <c r="A665" s="5" t="str">
        <f t="shared" si="33"/>
        <v>1861_각현내_035</v>
      </c>
      <c r="B665" s="2">
        <v>1861</v>
      </c>
      <c r="C665" s="2" t="s">
        <v>5173</v>
      </c>
      <c r="D665" s="2" t="s">
        <v>5174</v>
      </c>
      <c r="E665" s="2">
        <v>664</v>
      </c>
      <c r="F665" s="2">
        <v>3</v>
      </c>
      <c r="G665" s="2" t="s">
        <v>1053</v>
      </c>
      <c r="H665" s="2" t="s">
        <v>2870</v>
      </c>
      <c r="I665" s="2">
        <v>9</v>
      </c>
      <c r="L665" s="2">
        <v>3</v>
      </c>
      <c r="M665" s="2" t="s">
        <v>5849</v>
      </c>
      <c r="N665" s="2" t="s">
        <v>5850</v>
      </c>
      <c r="T665" s="2" t="s">
        <v>5221</v>
      </c>
      <c r="U665" s="2" t="s">
        <v>63</v>
      </c>
      <c r="V665" s="2" t="s">
        <v>2960</v>
      </c>
      <c r="Y665" s="2" t="s">
        <v>1506</v>
      </c>
      <c r="Z665" s="2" t="s">
        <v>5237</v>
      </c>
      <c r="AC665" s="2">
        <v>36</v>
      </c>
      <c r="AD665" s="2" t="s">
        <v>449</v>
      </c>
      <c r="AE665" s="2" t="s">
        <v>3851</v>
      </c>
    </row>
    <row r="666" spans="1:72" ht="13.5" customHeight="1">
      <c r="A666" s="5" t="str">
        <f t="shared" si="33"/>
        <v>1861_각현내_035</v>
      </c>
      <c r="B666" s="2">
        <v>1861</v>
      </c>
      <c r="C666" s="2" t="s">
        <v>5173</v>
      </c>
      <c r="D666" s="2" t="s">
        <v>5174</v>
      </c>
      <c r="E666" s="2">
        <v>665</v>
      </c>
      <c r="F666" s="2">
        <v>3</v>
      </c>
      <c r="G666" s="2" t="s">
        <v>1053</v>
      </c>
      <c r="H666" s="2" t="s">
        <v>2870</v>
      </c>
      <c r="I666" s="2">
        <v>9</v>
      </c>
      <c r="L666" s="2">
        <v>3</v>
      </c>
      <c r="M666" s="2" t="s">
        <v>5849</v>
      </c>
      <c r="N666" s="2" t="s">
        <v>5850</v>
      </c>
      <c r="T666" s="2" t="s">
        <v>5221</v>
      </c>
      <c r="U666" s="2" t="s">
        <v>66</v>
      </c>
      <c r="V666" s="2" t="s">
        <v>2961</v>
      </c>
      <c r="Y666" s="2" t="s">
        <v>1507</v>
      </c>
      <c r="Z666" s="2" t="s">
        <v>5254</v>
      </c>
      <c r="AC666" s="2">
        <v>40</v>
      </c>
      <c r="AD666" s="2" t="s">
        <v>315</v>
      </c>
      <c r="AE666" s="2" t="s">
        <v>3843</v>
      </c>
    </row>
    <row r="667" spans="1:72" ht="13.5" customHeight="1">
      <c r="A667" s="5" t="str">
        <f t="shared" si="33"/>
        <v>1861_각현내_035</v>
      </c>
      <c r="B667" s="2">
        <v>1861</v>
      </c>
      <c r="C667" s="2" t="s">
        <v>5173</v>
      </c>
      <c r="D667" s="2" t="s">
        <v>5174</v>
      </c>
      <c r="E667" s="2">
        <v>666</v>
      </c>
      <c r="F667" s="2">
        <v>3</v>
      </c>
      <c r="G667" s="2" t="s">
        <v>1053</v>
      </c>
      <c r="H667" s="2" t="s">
        <v>2870</v>
      </c>
      <c r="I667" s="2">
        <v>9</v>
      </c>
      <c r="L667" s="2">
        <v>3</v>
      </c>
      <c r="M667" s="2" t="s">
        <v>5849</v>
      </c>
      <c r="N667" s="2" t="s">
        <v>5850</v>
      </c>
      <c r="T667" s="2" t="s">
        <v>5221</v>
      </c>
      <c r="U667" s="2" t="s">
        <v>66</v>
      </c>
      <c r="V667" s="2" t="s">
        <v>2961</v>
      </c>
      <c r="Y667" s="2" t="s">
        <v>875</v>
      </c>
      <c r="Z667" s="2" t="s">
        <v>5251</v>
      </c>
      <c r="AC667" s="2">
        <v>8</v>
      </c>
      <c r="AD667" s="2" t="s">
        <v>902</v>
      </c>
      <c r="AE667" s="2" t="s">
        <v>3859</v>
      </c>
    </row>
    <row r="668" spans="1:72" ht="13.5" customHeight="1">
      <c r="A668" s="5" t="str">
        <f t="shared" si="33"/>
        <v>1861_각현내_035</v>
      </c>
      <c r="B668" s="2">
        <v>1861</v>
      </c>
      <c r="C668" s="2" t="s">
        <v>5173</v>
      </c>
      <c r="D668" s="2" t="s">
        <v>5174</v>
      </c>
      <c r="E668" s="2">
        <v>667</v>
      </c>
      <c r="F668" s="2">
        <v>3</v>
      </c>
      <c r="G668" s="2" t="s">
        <v>1053</v>
      </c>
      <c r="H668" s="2" t="s">
        <v>2870</v>
      </c>
      <c r="I668" s="2">
        <v>9</v>
      </c>
      <c r="L668" s="2">
        <v>3</v>
      </c>
      <c r="M668" s="2" t="s">
        <v>5849</v>
      </c>
      <c r="N668" s="2" t="s">
        <v>5850</v>
      </c>
      <c r="T668" s="2" t="s">
        <v>5221</v>
      </c>
      <c r="U668" s="2" t="s">
        <v>63</v>
      </c>
      <c r="V668" s="2" t="s">
        <v>2960</v>
      </c>
      <c r="Y668" s="2" t="s">
        <v>1169</v>
      </c>
      <c r="Z668" s="2" t="s">
        <v>5239</v>
      </c>
      <c r="AC668" s="2">
        <v>7</v>
      </c>
      <c r="AD668" s="2" t="s">
        <v>310</v>
      </c>
      <c r="AE668" s="2" t="s">
        <v>3403</v>
      </c>
    </row>
    <row r="669" spans="1:72" ht="13.5" customHeight="1">
      <c r="A669" s="5" t="str">
        <f t="shared" si="33"/>
        <v>1861_각현내_035</v>
      </c>
      <c r="B669" s="2">
        <v>1861</v>
      </c>
      <c r="C669" s="2" t="s">
        <v>5173</v>
      </c>
      <c r="D669" s="2" t="s">
        <v>5174</v>
      </c>
      <c r="E669" s="2">
        <v>668</v>
      </c>
      <c r="F669" s="2">
        <v>3</v>
      </c>
      <c r="G669" s="2" t="s">
        <v>1053</v>
      </c>
      <c r="H669" s="2" t="s">
        <v>2870</v>
      </c>
      <c r="I669" s="2">
        <v>9</v>
      </c>
      <c r="L669" s="2">
        <v>4</v>
      </c>
      <c r="M669" s="2" t="s">
        <v>5851</v>
      </c>
      <c r="N669" s="2" t="s">
        <v>5852</v>
      </c>
      <c r="T669" s="2" t="s">
        <v>5220</v>
      </c>
      <c r="U669" s="2" t="s">
        <v>229</v>
      </c>
      <c r="V669" s="2" t="s">
        <v>2966</v>
      </c>
      <c r="W669" s="2" t="s">
        <v>135</v>
      </c>
      <c r="X669" s="2" t="s">
        <v>2990</v>
      </c>
      <c r="Y669" s="2" t="s">
        <v>1508</v>
      </c>
      <c r="Z669" s="2" t="s">
        <v>3356</v>
      </c>
      <c r="AC669" s="2">
        <v>37</v>
      </c>
      <c r="AD669" s="2" t="s">
        <v>285</v>
      </c>
      <c r="AE669" s="2" t="s">
        <v>3840</v>
      </c>
      <c r="AJ669" s="2" t="s">
        <v>17</v>
      </c>
      <c r="AK669" s="2" t="s">
        <v>3864</v>
      </c>
      <c r="AL669" s="2" t="s">
        <v>39</v>
      </c>
      <c r="AM669" s="2" t="s">
        <v>3867</v>
      </c>
      <c r="AT669" s="2" t="s">
        <v>229</v>
      </c>
      <c r="AU669" s="2" t="s">
        <v>2966</v>
      </c>
      <c r="AV669" s="2" t="s">
        <v>1509</v>
      </c>
      <c r="AW669" s="2" t="s">
        <v>4109</v>
      </c>
      <c r="BG669" s="2" t="s">
        <v>229</v>
      </c>
      <c r="BH669" s="2" t="s">
        <v>2966</v>
      </c>
      <c r="BI669" s="2" t="s">
        <v>1510</v>
      </c>
      <c r="BJ669" s="2" t="s">
        <v>4451</v>
      </c>
      <c r="BK669" s="2" t="s">
        <v>229</v>
      </c>
      <c r="BL669" s="2" t="s">
        <v>2966</v>
      </c>
      <c r="BM669" s="2" t="s">
        <v>1511</v>
      </c>
      <c r="BN669" s="2" t="s">
        <v>4192</v>
      </c>
      <c r="BO669" s="2" t="s">
        <v>229</v>
      </c>
      <c r="BP669" s="2" t="s">
        <v>2966</v>
      </c>
      <c r="BQ669" s="2" t="s">
        <v>1512</v>
      </c>
      <c r="BR669" s="2" t="s">
        <v>5421</v>
      </c>
      <c r="BS669" s="2" t="s">
        <v>94</v>
      </c>
      <c r="BT669" s="2" t="s">
        <v>5274</v>
      </c>
    </row>
    <row r="670" spans="1:72" ht="13.5" customHeight="1">
      <c r="A670" s="5" t="str">
        <f t="shared" si="33"/>
        <v>1861_각현내_035</v>
      </c>
      <c r="B670" s="2">
        <v>1861</v>
      </c>
      <c r="C670" s="2" t="s">
        <v>5173</v>
      </c>
      <c r="D670" s="2" t="s">
        <v>5174</v>
      </c>
      <c r="E670" s="2">
        <v>669</v>
      </c>
      <c r="F670" s="2">
        <v>3</v>
      </c>
      <c r="G670" s="2" t="s">
        <v>1053</v>
      </c>
      <c r="H670" s="2" t="s">
        <v>2870</v>
      </c>
      <c r="I670" s="2">
        <v>9</v>
      </c>
      <c r="L670" s="2">
        <v>4</v>
      </c>
      <c r="M670" s="2" t="s">
        <v>5851</v>
      </c>
      <c r="N670" s="2" t="s">
        <v>5852</v>
      </c>
      <c r="S670" s="2" t="s">
        <v>51</v>
      </c>
      <c r="T670" s="2" t="s">
        <v>2942</v>
      </c>
      <c r="W670" s="2" t="s">
        <v>1159</v>
      </c>
      <c r="X670" s="2" t="s">
        <v>3019</v>
      </c>
      <c r="Y670" s="2" t="s">
        <v>10</v>
      </c>
      <c r="Z670" s="2" t="s">
        <v>2986</v>
      </c>
      <c r="AC670" s="2">
        <v>30</v>
      </c>
      <c r="AD670" s="2" t="s">
        <v>285</v>
      </c>
      <c r="AE670" s="2" t="s">
        <v>3840</v>
      </c>
      <c r="AJ670" s="2" t="s">
        <v>17</v>
      </c>
      <c r="AK670" s="2" t="s">
        <v>3864</v>
      </c>
      <c r="AL670" s="2" t="s">
        <v>698</v>
      </c>
      <c r="AM670" s="2" t="s">
        <v>3905</v>
      </c>
      <c r="AT670" s="2" t="s">
        <v>137</v>
      </c>
      <c r="AU670" s="2" t="s">
        <v>2972</v>
      </c>
      <c r="AV670" s="2" t="s">
        <v>1513</v>
      </c>
      <c r="AW670" s="2" t="s">
        <v>3746</v>
      </c>
      <c r="BG670" s="2" t="s">
        <v>137</v>
      </c>
      <c r="BH670" s="2" t="s">
        <v>2972</v>
      </c>
      <c r="BI670" s="2" t="s">
        <v>1514</v>
      </c>
      <c r="BJ670" s="2" t="s">
        <v>3769</v>
      </c>
      <c r="BK670" s="2" t="s">
        <v>137</v>
      </c>
      <c r="BL670" s="2" t="s">
        <v>2972</v>
      </c>
      <c r="BM670" s="2" t="s">
        <v>1515</v>
      </c>
      <c r="BN670" s="2" t="s">
        <v>4587</v>
      </c>
      <c r="BO670" s="2" t="s">
        <v>137</v>
      </c>
      <c r="BP670" s="2" t="s">
        <v>2972</v>
      </c>
      <c r="BQ670" s="2" t="s">
        <v>1516</v>
      </c>
      <c r="BR670" s="2" t="s">
        <v>4998</v>
      </c>
      <c r="BS670" s="2" t="s">
        <v>39</v>
      </c>
      <c r="BT670" s="2" t="s">
        <v>3867</v>
      </c>
    </row>
    <row r="671" spans="1:72" ht="13.5" customHeight="1">
      <c r="A671" s="5" t="str">
        <f t="shared" si="33"/>
        <v>1861_각현내_035</v>
      </c>
      <c r="B671" s="2">
        <v>1861</v>
      </c>
      <c r="C671" s="2" t="s">
        <v>5173</v>
      </c>
      <c r="D671" s="2" t="s">
        <v>5174</v>
      </c>
      <c r="E671" s="2">
        <v>670</v>
      </c>
      <c r="F671" s="2">
        <v>3</v>
      </c>
      <c r="G671" s="2" t="s">
        <v>1053</v>
      </c>
      <c r="H671" s="2" t="s">
        <v>2870</v>
      </c>
      <c r="I671" s="2">
        <v>9</v>
      </c>
      <c r="L671" s="2">
        <v>4</v>
      </c>
      <c r="M671" s="2" t="s">
        <v>5851</v>
      </c>
      <c r="N671" s="2" t="s">
        <v>5852</v>
      </c>
      <c r="S671" s="2" t="s">
        <v>59</v>
      </c>
      <c r="T671" s="2" t="s">
        <v>2943</v>
      </c>
      <c r="Y671" s="2" t="s">
        <v>1517</v>
      </c>
      <c r="Z671" s="2" t="s">
        <v>3416</v>
      </c>
      <c r="AC671" s="2">
        <v>25</v>
      </c>
      <c r="AD671" s="2" t="s">
        <v>490</v>
      </c>
      <c r="AE671" s="2" t="s">
        <v>3854</v>
      </c>
    </row>
    <row r="672" spans="1:72" ht="13.5" customHeight="1">
      <c r="A672" s="5" t="str">
        <f t="shared" si="33"/>
        <v>1861_각현내_035</v>
      </c>
      <c r="B672" s="2">
        <v>1861</v>
      </c>
      <c r="C672" s="2" t="s">
        <v>5173</v>
      </c>
      <c r="D672" s="2" t="s">
        <v>5174</v>
      </c>
      <c r="E672" s="2">
        <v>671</v>
      </c>
      <c r="F672" s="2">
        <v>3</v>
      </c>
      <c r="G672" s="2" t="s">
        <v>1053</v>
      </c>
      <c r="H672" s="2" t="s">
        <v>2870</v>
      </c>
      <c r="I672" s="2">
        <v>9</v>
      </c>
      <c r="L672" s="2">
        <v>4</v>
      </c>
      <c r="M672" s="2" t="s">
        <v>5851</v>
      </c>
      <c r="N672" s="2" t="s">
        <v>5852</v>
      </c>
      <c r="S672" s="2" t="s">
        <v>109</v>
      </c>
      <c r="T672" s="2" t="s">
        <v>2945</v>
      </c>
      <c r="Y672" s="2" t="s">
        <v>1518</v>
      </c>
      <c r="Z672" s="2" t="s">
        <v>3417</v>
      </c>
      <c r="AC672" s="2">
        <v>22</v>
      </c>
      <c r="AD672" s="2" t="s">
        <v>344</v>
      </c>
      <c r="AE672" s="2" t="s">
        <v>3845</v>
      </c>
    </row>
    <row r="673" spans="1:72" ht="13.5" customHeight="1">
      <c r="A673" s="5" t="str">
        <f t="shared" si="33"/>
        <v>1861_각현내_035</v>
      </c>
      <c r="B673" s="2">
        <v>1861</v>
      </c>
      <c r="C673" s="2" t="s">
        <v>5173</v>
      </c>
      <c r="D673" s="2" t="s">
        <v>5174</v>
      </c>
      <c r="E673" s="2">
        <v>672</v>
      </c>
      <c r="F673" s="2">
        <v>3</v>
      </c>
      <c r="G673" s="2" t="s">
        <v>1053</v>
      </c>
      <c r="H673" s="2" t="s">
        <v>2870</v>
      </c>
      <c r="I673" s="2">
        <v>9</v>
      </c>
      <c r="L673" s="2">
        <v>4</v>
      </c>
      <c r="M673" s="2" t="s">
        <v>5851</v>
      </c>
      <c r="N673" s="2" t="s">
        <v>5852</v>
      </c>
      <c r="S673" s="2" t="s">
        <v>207</v>
      </c>
      <c r="T673" s="2" t="s">
        <v>2949</v>
      </c>
      <c r="AC673" s="2">
        <v>10</v>
      </c>
      <c r="AD673" s="2" t="s">
        <v>86</v>
      </c>
      <c r="AE673" s="2" t="s">
        <v>3815</v>
      </c>
    </row>
    <row r="674" spans="1:72" ht="13.5" customHeight="1">
      <c r="A674" s="5" t="str">
        <f t="shared" si="33"/>
        <v>1861_각현내_035</v>
      </c>
      <c r="B674" s="2">
        <v>1861</v>
      </c>
      <c r="C674" s="2" t="s">
        <v>5173</v>
      </c>
      <c r="D674" s="2" t="s">
        <v>5174</v>
      </c>
      <c r="E674" s="2">
        <v>673</v>
      </c>
      <c r="F674" s="2">
        <v>3</v>
      </c>
      <c r="G674" s="2" t="s">
        <v>1053</v>
      </c>
      <c r="H674" s="2" t="s">
        <v>2870</v>
      </c>
      <c r="I674" s="2">
        <v>9</v>
      </c>
      <c r="L674" s="2">
        <v>5</v>
      </c>
      <c r="M674" s="2" t="s">
        <v>5853</v>
      </c>
      <c r="N674" s="2" t="s">
        <v>5854</v>
      </c>
      <c r="T674" s="2" t="s">
        <v>5220</v>
      </c>
      <c r="U674" s="2" t="s">
        <v>229</v>
      </c>
      <c r="V674" s="2" t="s">
        <v>2966</v>
      </c>
      <c r="W674" s="2" t="s">
        <v>95</v>
      </c>
      <c r="X674" s="2" t="s">
        <v>5192</v>
      </c>
      <c r="Y674" s="2" t="s">
        <v>1212</v>
      </c>
      <c r="Z674" s="2" t="s">
        <v>3320</v>
      </c>
      <c r="AC674" s="2">
        <v>72</v>
      </c>
      <c r="AD674" s="2" t="s">
        <v>84</v>
      </c>
      <c r="AE674" s="2" t="s">
        <v>3814</v>
      </c>
      <c r="AJ674" s="2" t="s">
        <v>17</v>
      </c>
      <c r="AK674" s="2" t="s">
        <v>3864</v>
      </c>
      <c r="AL674" s="2" t="s">
        <v>94</v>
      </c>
      <c r="AM674" s="2" t="s">
        <v>5274</v>
      </c>
      <c r="AT674" s="2" t="s">
        <v>229</v>
      </c>
      <c r="AU674" s="2" t="s">
        <v>2966</v>
      </c>
      <c r="AV674" s="2" t="s">
        <v>1519</v>
      </c>
      <c r="AW674" s="2" t="s">
        <v>4110</v>
      </c>
      <c r="BG674" s="2" t="s">
        <v>229</v>
      </c>
      <c r="BH674" s="2" t="s">
        <v>2966</v>
      </c>
      <c r="BI674" s="2" t="s">
        <v>1520</v>
      </c>
      <c r="BJ674" s="2" t="s">
        <v>4452</v>
      </c>
      <c r="BK674" s="2" t="s">
        <v>229</v>
      </c>
      <c r="BL674" s="2" t="s">
        <v>2966</v>
      </c>
      <c r="BM674" s="2" t="s">
        <v>1521</v>
      </c>
      <c r="BN674" s="2" t="s">
        <v>4728</v>
      </c>
      <c r="BO674" s="2" t="s">
        <v>137</v>
      </c>
      <c r="BP674" s="2" t="s">
        <v>2972</v>
      </c>
      <c r="BQ674" s="2" t="s">
        <v>1522</v>
      </c>
      <c r="BR674" s="2" t="s">
        <v>4999</v>
      </c>
      <c r="BS674" s="2" t="s">
        <v>39</v>
      </c>
      <c r="BT674" s="2" t="s">
        <v>3867</v>
      </c>
    </row>
    <row r="675" spans="1:72" ht="13.5" customHeight="1">
      <c r="A675" s="5" t="str">
        <f t="shared" si="33"/>
        <v>1861_각현내_035</v>
      </c>
      <c r="B675" s="2">
        <v>1861</v>
      </c>
      <c r="C675" s="2" t="s">
        <v>5173</v>
      </c>
      <c r="D675" s="2" t="s">
        <v>5174</v>
      </c>
      <c r="E675" s="2">
        <v>674</v>
      </c>
      <c r="F675" s="2">
        <v>3</v>
      </c>
      <c r="G675" s="2" t="s">
        <v>1053</v>
      </c>
      <c r="H675" s="2" t="s">
        <v>2870</v>
      </c>
      <c r="I675" s="2">
        <v>9</v>
      </c>
      <c r="L675" s="2">
        <v>5</v>
      </c>
      <c r="M675" s="2" t="s">
        <v>5853</v>
      </c>
      <c r="N675" s="2" t="s">
        <v>5854</v>
      </c>
      <c r="S675" s="2" t="s">
        <v>51</v>
      </c>
      <c r="T675" s="2" t="s">
        <v>2942</v>
      </c>
      <c r="W675" s="2" t="s">
        <v>276</v>
      </c>
      <c r="X675" s="2" t="s">
        <v>2999</v>
      </c>
      <c r="Y675" s="2" t="s">
        <v>10</v>
      </c>
      <c r="Z675" s="2" t="s">
        <v>2986</v>
      </c>
      <c r="AC675" s="2">
        <v>72</v>
      </c>
      <c r="AD675" s="2" t="s">
        <v>353</v>
      </c>
      <c r="AE675" s="2" t="s">
        <v>3847</v>
      </c>
      <c r="AJ675" s="2" t="s">
        <v>17</v>
      </c>
      <c r="AK675" s="2" t="s">
        <v>3864</v>
      </c>
      <c r="AL675" s="2" t="s">
        <v>214</v>
      </c>
      <c r="AM675" s="2" t="s">
        <v>3896</v>
      </c>
      <c r="AT675" s="2" t="s">
        <v>229</v>
      </c>
      <c r="AU675" s="2" t="s">
        <v>2966</v>
      </c>
      <c r="AV675" s="2" t="s">
        <v>1523</v>
      </c>
      <c r="AW675" s="2" t="s">
        <v>4111</v>
      </c>
      <c r="BG675" s="2" t="s">
        <v>229</v>
      </c>
      <c r="BH675" s="2" t="s">
        <v>2966</v>
      </c>
      <c r="BI675" s="2" t="s">
        <v>1524</v>
      </c>
      <c r="BJ675" s="2" t="s">
        <v>4453</v>
      </c>
      <c r="BK675" s="2" t="s">
        <v>229</v>
      </c>
      <c r="BL675" s="2" t="s">
        <v>2966</v>
      </c>
      <c r="BM675" s="2" t="s">
        <v>1525</v>
      </c>
      <c r="BN675" s="2" t="s">
        <v>4729</v>
      </c>
      <c r="BO675" s="2" t="s">
        <v>229</v>
      </c>
      <c r="BP675" s="2" t="s">
        <v>2966</v>
      </c>
      <c r="BQ675" s="2" t="s">
        <v>1526</v>
      </c>
      <c r="BR675" s="2" t="s">
        <v>5000</v>
      </c>
      <c r="BS675" s="2" t="s">
        <v>279</v>
      </c>
      <c r="BT675" s="2" t="s">
        <v>3883</v>
      </c>
    </row>
    <row r="676" spans="1:72" ht="13.5" customHeight="1">
      <c r="A676" s="5" t="str">
        <f t="shared" si="33"/>
        <v>1861_각현내_035</v>
      </c>
      <c r="B676" s="2">
        <v>1861</v>
      </c>
      <c r="C676" s="2" t="s">
        <v>5173</v>
      </c>
      <c r="D676" s="2" t="s">
        <v>5174</v>
      </c>
      <c r="E676" s="2">
        <v>675</v>
      </c>
      <c r="F676" s="2">
        <v>3</v>
      </c>
      <c r="G676" s="2" t="s">
        <v>1053</v>
      </c>
      <c r="H676" s="2" t="s">
        <v>2870</v>
      </c>
      <c r="I676" s="2">
        <v>9</v>
      </c>
      <c r="L676" s="2">
        <v>5</v>
      </c>
      <c r="M676" s="2" t="s">
        <v>5853</v>
      </c>
      <c r="N676" s="2" t="s">
        <v>5854</v>
      </c>
      <c r="S676" s="2" t="s">
        <v>109</v>
      </c>
      <c r="T676" s="2" t="s">
        <v>2945</v>
      </c>
      <c r="Y676" s="2" t="s">
        <v>976</v>
      </c>
      <c r="Z676" s="2" t="s">
        <v>3245</v>
      </c>
      <c r="AC676" s="2">
        <v>30</v>
      </c>
      <c r="AD676" s="2" t="s">
        <v>450</v>
      </c>
      <c r="AE676" s="2" t="s">
        <v>3852</v>
      </c>
    </row>
    <row r="677" spans="1:72" ht="13.5" customHeight="1">
      <c r="A677" s="5" t="str">
        <f t="shared" si="33"/>
        <v>1861_각현내_035</v>
      </c>
      <c r="B677" s="2">
        <v>1861</v>
      </c>
      <c r="C677" s="2" t="s">
        <v>5173</v>
      </c>
      <c r="D677" s="2" t="s">
        <v>5174</v>
      </c>
      <c r="E677" s="2">
        <v>676</v>
      </c>
      <c r="F677" s="2">
        <v>3</v>
      </c>
      <c r="G677" s="2" t="s">
        <v>1053</v>
      </c>
      <c r="H677" s="2" t="s">
        <v>2870</v>
      </c>
      <c r="I677" s="2">
        <v>9</v>
      </c>
      <c r="L677" s="2">
        <v>5</v>
      </c>
      <c r="M677" s="2" t="s">
        <v>5853</v>
      </c>
      <c r="N677" s="2" t="s">
        <v>5854</v>
      </c>
      <c r="S677" s="2" t="s">
        <v>111</v>
      </c>
      <c r="T677" s="2" t="s">
        <v>2946</v>
      </c>
      <c r="W677" s="2" t="s">
        <v>1527</v>
      </c>
      <c r="X677" s="2" t="s">
        <v>3022</v>
      </c>
      <c r="Y677" s="2" t="s">
        <v>10</v>
      </c>
      <c r="Z677" s="2" t="s">
        <v>2986</v>
      </c>
      <c r="AC677" s="2">
        <v>28</v>
      </c>
      <c r="AD677" s="2" t="s">
        <v>79</v>
      </c>
      <c r="AE677" s="2" t="s">
        <v>3812</v>
      </c>
    </row>
    <row r="678" spans="1:72" ht="13.5" customHeight="1">
      <c r="A678" s="5" t="str">
        <f t="shared" si="33"/>
        <v>1861_각현내_035</v>
      </c>
      <c r="B678" s="2">
        <v>1861</v>
      </c>
      <c r="C678" s="2" t="s">
        <v>5173</v>
      </c>
      <c r="D678" s="2" t="s">
        <v>5174</v>
      </c>
      <c r="E678" s="2">
        <v>677</v>
      </c>
      <c r="F678" s="2">
        <v>3</v>
      </c>
      <c r="G678" s="2" t="s">
        <v>1053</v>
      </c>
      <c r="H678" s="2" t="s">
        <v>2870</v>
      </c>
      <c r="I678" s="2">
        <v>9</v>
      </c>
      <c r="L678" s="2">
        <v>5</v>
      </c>
      <c r="M678" s="2" t="s">
        <v>5853</v>
      </c>
      <c r="N678" s="2" t="s">
        <v>5854</v>
      </c>
      <c r="S678" s="2" t="s">
        <v>207</v>
      </c>
      <c r="T678" s="2" t="s">
        <v>2949</v>
      </c>
      <c r="AC678" s="2">
        <v>20</v>
      </c>
      <c r="AD678" s="2" t="s">
        <v>62</v>
      </c>
      <c r="AE678" s="2" t="s">
        <v>3806</v>
      </c>
    </row>
    <row r="679" spans="1:72" ht="13.5" customHeight="1">
      <c r="A679" s="5" t="str">
        <f t="shared" si="33"/>
        <v>1861_각현내_035</v>
      </c>
      <c r="B679" s="2">
        <v>1861</v>
      </c>
      <c r="C679" s="2" t="s">
        <v>5173</v>
      </c>
      <c r="D679" s="2" t="s">
        <v>5174</v>
      </c>
      <c r="E679" s="2">
        <v>678</v>
      </c>
      <c r="F679" s="2">
        <v>3</v>
      </c>
      <c r="G679" s="2" t="s">
        <v>1053</v>
      </c>
      <c r="H679" s="2" t="s">
        <v>2870</v>
      </c>
      <c r="I679" s="2">
        <v>9</v>
      </c>
      <c r="L679" s="2">
        <v>5</v>
      </c>
      <c r="M679" s="2" t="s">
        <v>5853</v>
      </c>
      <c r="N679" s="2" t="s">
        <v>5854</v>
      </c>
      <c r="S679" s="2" t="s">
        <v>207</v>
      </c>
      <c r="T679" s="2" t="s">
        <v>2949</v>
      </c>
      <c r="AC679" s="2">
        <v>16</v>
      </c>
      <c r="AD679" s="2" t="s">
        <v>346</v>
      </c>
      <c r="AE679" s="2" t="s">
        <v>3846</v>
      </c>
    </row>
    <row r="680" spans="1:72" ht="13.5" customHeight="1">
      <c r="A680" s="5" t="str">
        <f t="shared" si="33"/>
        <v>1861_각현내_035</v>
      </c>
      <c r="B680" s="2">
        <v>1861</v>
      </c>
      <c r="C680" s="2" t="s">
        <v>5173</v>
      </c>
      <c r="D680" s="2" t="s">
        <v>5174</v>
      </c>
      <c r="E680" s="2">
        <v>679</v>
      </c>
      <c r="F680" s="2">
        <v>3</v>
      </c>
      <c r="G680" s="2" t="s">
        <v>1053</v>
      </c>
      <c r="H680" s="2" t="s">
        <v>2870</v>
      </c>
      <c r="I680" s="2">
        <v>10</v>
      </c>
      <c r="J680" s="2" t="s">
        <v>1528</v>
      </c>
      <c r="K680" s="2" t="s">
        <v>2900</v>
      </c>
      <c r="L680" s="2">
        <v>1</v>
      </c>
      <c r="M680" s="2" t="s">
        <v>6132</v>
      </c>
      <c r="N680" s="2" t="s">
        <v>6134</v>
      </c>
      <c r="T680" s="2" t="s">
        <v>5220</v>
      </c>
      <c r="U680" s="2" t="s">
        <v>229</v>
      </c>
      <c r="V680" s="2" t="s">
        <v>2966</v>
      </c>
      <c r="W680" s="2" t="s">
        <v>546</v>
      </c>
      <c r="X680" s="2" t="s">
        <v>3007</v>
      </c>
      <c r="Y680" s="2" t="s">
        <v>1052</v>
      </c>
      <c r="Z680" s="2" t="s">
        <v>3263</v>
      </c>
      <c r="AA680" s="2" t="s">
        <v>6130</v>
      </c>
      <c r="AB680" s="2" t="s">
        <v>3220</v>
      </c>
      <c r="AC680" s="2">
        <v>41</v>
      </c>
      <c r="AD680" s="2" t="s">
        <v>420</v>
      </c>
      <c r="AE680" s="2" t="s">
        <v>3849</v>
      </c>
      <c r="AJ680" s="2" t="s">
        <v>17</v>
      </c>
      <c r="AK680" s="2" t="s">
        <v>3864</v>
      </c>
      <c r="AL680" s="2" t="s">
        <v>39</v>
      </c>
      <c r="AM680" s="2" t="s">
        <v>3867</v>
      </c>
      <c r="AT680" s="2" t="s">
        <v>229</v>
      </c>
      <c r="AU680" s="2" t="s">
        <v>2966</v>
      </c>
      <c r="AV680" s="2" t="s">
        <v>1529</v>
      </c>
      <c r="AW680" s="2" t="s">
        <v>4112</v>
      </c>
      <c r="BG680" s="2" t="s">
        <v>229</v>
      </c>
      <c r="BH680" s="2" t="s">
        <v>2966</v>
      </c>
      <c r="BI680" s="2" t="s">
        <v>1487</v>
      </c>
      <c r="BJ680" s="2" t="s">
        <v>4454</v>
      </c>
      <c r="BK680" s="2" t="s">
        <v>229</v>
      </c>
      <c r="BL680" s="2" t="s">
        <v>2966</v>
      </c>
      <c r="BM680" s="2" t="s">
        <v>1394</v>
      </c>
      <c r="BN680" s="2" t="s">
        <v>4438</v>
      </c>
      <c r="BO680" s="2" t="s">
        <v>137</v>
      </c>
      <c r="BP680" s="2" t="s">
        <v>2972</v>
      </c>
      <c r="BQ680" s="2" t="s">
        <v>1076</v>
      </c>
      <c r="BR680" s="2" t="s">
        <v>4963</v>
      </c>
      <c r="BS680" s="2" t="s">
        <v>172</v>
      </c>
      <c r="BT680" s="2" t="s">
        <v>3877</v>
      </c>
    </row>
    <row r="681" spans="1:72" ht="13.5" customHeight="1">
      <c r="A681" s="5" t="str">
        <f t="shared" ref="A681:A698" si="34">HYPERLINK("http://kyu.snu.ac.kr/sdhj/index.jsp?type=hj/GK14785_00_IH_0001_036.jpg","1861_각현내_036")</f>
        <v>1861_각현내_036</v>
      </c>
      <c r="B681" s="2">
        <v>1861</v>
      </c>
      <c r="C681" s="2" t="s">
        <v>5173</v>
      </c>
      <c r="D681" s="2" t="s">
        <v>5174</v>
      </c>
      <c r="E681" s="2">
        <v>680</v>
      </c>
      <c r="F681" s="2">
        <v>3</v>
      </c>
      <c r="G681" s="2" t="s">
        <v>1053</v>
      </c>
      <c r="H681" s="2" t="s">
        <v>2870</v>
      </c>
      <c r="I681" s="2">
        <v>10</v>
      </c>
      <c r="L681" s="2">
        <v>1</v>
      </c>
      <c r="M681" s="2" t="s">
        <v>6131</v>
      </c>
      <c r="N681" s="2" t="s">
        <v>6133</v>
      </c>
      <c r="S681" s="2" t="s">
        <v>1257</v>
      </c>
      <c r="T681" s="2" t="s">
        <v>2953</v>
      </c>
      <c r="W681" s="2" t="s">
        <v>1530</v>
      </c>
      <c r="X681" s="2" t="s">
        <v>3023</v>
      </c>
      <c r="Y681" s="2" t="s">
        <v>10</v>
      </c>
      <c r="Z681" s="2" t="s">
        <v>2986</v>
      </c>
      <c r="AC681" s="2">
        <v>59</v>
      </c>
      <c r="AD681" s="2" t="s">
        <v>68</v>
      </c>
      <c r="AE681" s="2" t="s">
        <v>3125</v>
      </c>
    </row>
    <row r="682" spans="1:72" ht="13.5" customHeight="1">
      <c r="A682" s="5" t="str">
        <f t="shared" si="34"/>
        <v>1861_각현내_036</v>
      </c>
      <c r="B682" s="2">
        <v>1861</v>
      </c>
      <c r="C682" s="2" t="s">
        <v>5173</v>
      </c>
      <c r="D682" s="2" t="s">
        <v>5174</v>
      </c>
      <c r="E682" s="2">
        <v>681</v>
      </c>
      <c r="F682" s="2">
        <v>3</v>
      </c>
      <c r="G682" s="2" t="s">
        <v>1053</v>
      </c>
      <c r="H682" s="2" t="s">
        <v>2870</v>
      </c>
      <c r="I682" s="2">
        <v>10</v>
      </c>
      <c r="L682" s="2">
        <v>1</v>
      </c>
      <c r="M682" s="2" t="s">
        <v>6131</v>
      </c>
      <c r="N682" s="2" t="s">
        <v>6133</v>
      </c>
      <c r="S682" s="2" t="s">
        <v>51</v>
      </c>
      <c r="T682" s="2" t="s">
        <v>2942</v>
      </c>
      <c r="W682" s="2" t="s">
        <v>284</v>
      </c>
      <c r="X682" s="2" t="s">
        <v>3000</v>
      </c>
      <c r="Y682" s="2" t="s">
        <v>10</v>
      </c>
      <c r="Z682" s="2" t="s">
        <v>2986</v>
      </c>
      <c r="AC682" s="2">
        <v>36</v>
      </c>
      <c r="AD682" s="2" t="s">
        <v>285</v>
      </c>
      <c r="AE682" s="2" t="s">
        <v>3840</v>
      </c>
      <c r="AJ682" s="2" t="s">
        <v>17</v>
      </c>
      <c r="AK682" s="2" t="s">
        <v>3864</v>
      </c>
      <c r="AL682" s="2" t="s">
        <v>142</v>
      </c>
      <c r="AM682" s="2" t="s">
        <v>3884</v>
      </c>
      <c r="AT682" s="2" t="s">
        <v>229</v>
      </c>
      <c r="AU682" s="2" t="s">
        <v>2966</v>
      </c>
      <c r="AV682" s="2" t="s">
        <v>1531</v>
      </c>
      <c r="AW682" s="2" t="s">
        <v>4113</v>
      </c>
      <c r="BG682" s="2" t="s">
        <v>229</v>
      </c>
      <c r="BH682" s="2" t="s">
        <v>2966</v>
      </c>
      <c r="BI682" s="2" t="s">
        <v>1532</v>
      </c>
      <c r="BJ682" s="2" t="s">
        <v>4455</v>
      </c>
      <c r="BK682" s="2" t="s">
        <v>229</v>
      </c>
      <c r="BL682" s="2" t="s">
        <v>2966</v>
      </c>
      <c r="BM682" s="2" t="s">
        <v>1533</v>
      </c>
      <c r="BN682" s="2" t="s">
        <v>4181</v>
      </c>
      <c r="BO682" s="2" t="s">
        <v>229</v>
      </c>
      <c r="BP682" s="2" t="s">
        <v>2966</v>
      </c>
      <c r="BQ682" s="2" t="s">
        <v>1512</v>
      </c>
      <c r="BR682" s="2" t="s">
        <v>5421</v>
      </c>
      <c r="BS682" s="2" t="s">
        <v>94</v>
      </c>
      <c r="BT682" s="2" t="s">
        <v>5274</v>
      </c>
    </row>
    <row r="683" spans="1:72" ht="13.5" customHeight="1">
      <c r="A683" s="5" t="str">
        <f t="shared" si="34"/>
        <v>1861_각현내_036</v>
      </c>
      <c r="B683" s="2">
        <v>1861</v>
      </c>
      <c r="C683" s="2" t="s">
        <v>5173</v>
      </c>
      <c r="D683" s="2" t="s">
        <v>5174</v>
      </c>
      <c r="E683" s="2">
        <v>682</v>
      </c>
      <c r="F683" s="2">
        <v>3</v>
      </c>
      <c r="G683" s="2" t="s">
        <v>1053</v>
      </c>
      <c r="H683" s="2" t="s">
        <v>2870</v>
      </c>
      <c r="I683" s="2">
        <v>10</v>
      </c>
      <c r="L683" s="2">
        <v>1</v>
      </c>
      <c r="M683" s="2" t="s">
        <v>6131</v>
      </c>
      <c r="N683" s="2" t="s">
        <v>6133</v>
      </c>
      <c r="S683" s="2" t="s">
        <v>109</v>
      </c>
      <c r="T683" s="2" t="s">
        <v>2945</v>
      </c>
      <c r="Y683" s="2" t="s">
        <v>1534</v>
      </c>
      <c r="Z683" s="2" t="s">
        <v>3418</v>
      </c>
      <c r="AC683" s="2">
        <v>13</v>
      </c>
      <c r="AD683" s="2" t="s">
        <v>72</v>
      </c>
      <c r="AE683" s="2" t="s">
        <v>3809</v>
      </c>
    </row>
    <row r="684" spans="1:72" ht="13.5" customHeight="1">
      <c r="A684" s="5" t="str">
        <f t="shared" si="34"/>
        <v>1861_각현내_036</v>
      </c>
      <c r="B684" s="2">
        <v>1861</v>
      </c>
      <c r="C684" s="2" t="s">
        <v>5173</v>
      </c>
      <c r="D684" s="2" t="s">
        <v>5174</v>
      </c>
      <c r="E684" s="2">
        <v>683</v>
      </c>
      <c r="F684" s="2">
        <v>3</v>
      </c>
      <c r="G684" s="2" t="s">
        <v>1053</v>
      </c>
      <c r="H684" s="2" t="s">
        <v>2870</v>
      </c>
      <c r="I684" s="2">
        <v>10</v>
      </c>
      <c r="L684" s="2">
        <v>1</v>
      </c>
      <c r="M684" s="2" t="s">
        <v>6131</v>
      </c>
      <c r="N684" s="2" t="s">
        <v>6133</v>
      </c>
      <c r="S684" s="2" t="s">
        <v>109</v>
      </c>
      <c r="T684" s="2" t="s">
        <v>2945</v>
      </c>
      <c r="Y684" s="2" t="s">
        <v>1535</v>
      </c>
      <c r="Z684" s="2" t="s">
        <v>3419</v>
      </c>
      <c r="AC684" s="2">
        <v>6</v>
      </c>
      <c r="AD684" s="2" t="s">
        <v>312</v>
      </c>
      <c r="AE684" s="2" t="s">
        <v>3842</v>
      </c>
    </row>
    <row r="685" spans="1:72" ht="13.5" customHeight="1">
      <c r="A685" s="5" t="str">
        <f t="shared" si="34"/>
        <v>1861_각현내_036</v>
      </c>
      <c r="B685" s="2">
        <v>1861</v>
      </c>
      <c r="C685" s="2" t="s">
        <v>5173</v>
      </c>
      <c r="D685" s="2" t="s">
        <v>5174</v>
      </c>
      <c r="E685" s="2">
        <v>684</v>
      </c>
      <c r="F685" s="2">
        <v>3</v>
      </c>
      <c r="G685" s="2" t="s">
        <v>1053</v>
      </c>
      <c r="H685" s="2" t="s">
        <v>2870</v>
      </c>
      <c r="I685" s="2">
        <v>10</v>
      </c>
      <c r="L685" s="2">
        <v>1</v>
      </c>
      <c r="M685" s="2" t="s">
        <v>6131</v>
      </c>
      <c r="N685" s="2" t="s">
        <v>6133</v>
      </c>
      <c r="S685" s="2" t="s">
        <v>1223</v>
      </c>
      <c r="T685" s="2" t="s">
        <v>2952</v>
      </c>
      <c r="AC685" s="2">
        <v>28</v>
      </c>
      <c r="AD685" s="2" t="s">
        <v>77</v>
      </c>
      <c r="AE685" s="2" t="s">
        <v>3811</v>
      </c>
    </row>
    <row r="686" spans="1:72" ht="13.5" customHeight="1">
      <c r="A686" s="5" t="str">
        <f t="shared" si="34"/>
        <v>1861_각현내_036</v>
      </c>
      <c r="B686" s="2">
        <v>1861</v>
      </c>
      <c r="C686" s="2" t="s">
        <v>5173</v>
      </c>
      <c r="D686" s="2" t="s">
        <v>5174</v>
      </c>
      <c r="E686" s="2">
        <v>685</v>
      </c>
      <c r="F686" s="2">
        <v>3</v>
      </c>
      <c r="G686" s="2" t="s">
        <v>1053</v>
      </c>
      <c r="H686" s="2" t="s">
        <v>2870</v>
      </c>
      <c r="I686" s="2">
        <v>10</v>
      </c>
      <c r="L686" s="2">
        <v>1</v>
      </c>
      <c r="M686" s="2" t="s">
        <v>6131</v>
      </c>
      <c r="N686" s="2" t="s">
        <v>6133</v>
      </c>
      <c r="S686" s="2" t="s">
        <v>1223</v>
      </c>
      <c r="T686" s="2" t="s">
        <v>2952</v>
      </c>
      <c r="AC686" s="2">
        <v>21</v>
      </c>
      <c r="AD686" s="2" t="s">
        <v>38</v>
      </c>
      <c r="AE686" s="2" t="s">
        <v>3803</v>
      </c>
    </row>
    <row r="687" spans="1:72" ht="13.5" customHeight="1">
      <c r="A687" s="5" t="str">
        <f t="shared" si="34"/>
        <v>1861_각현내_036</v>
      </c>
      <c r="B687" s="2">
        <v>1861</v>
      </c>
      <c r="C687" s="2" t="s">
        <v>5173</v>
      </c>
      <c r="D687" s="2" t="s">
        <v>5174</v>
      </c>
      <c r="E687" s="2">
        <v>686</v>
      </c>
      <c r="F687" s="2">
        <v>3</v>
      </c>
      <c r="G687" s="2" t="s">
        <v>1053</v>
      </c>
      <c r="H687" s="2" t="s">
        <v>2870</v>
      </c>
      <c r="I687" s="2">
        <v>10</v>
      </c>
      <c r="L687" s="2">
        <v>1</v>
      </c>
      <c r="M687" s="2" t="s">
        <v>6131</v>
      </c>
      <c r="N687" s="2" t="s">
        <v>6133</v>
      </c>
      <c r="T687" s="2" t="s">
        <v>5221</v>
      </c>
      <c r="U687" s="2" t="s">
        <v>66</v>
      </c>
      <c r="V687" s="2" t="s">
        <v>2961</v>
      </c>
      <c r="Y687" s="2" t="s">
        <v>1536</v>
      </c>
      <c r="Z687" s="2" t="s">
        <v>3420</v>
      </c>
      <c r="AC687" s="2">
        <v>39</v>
      </c>
      <c r="AD687" s="2" t="s">
        <v>374</v>
      </c>
      <c r="AE687" s="2" t="s">
        <v>3848</v>
      </c>
    </row>
    <row r="688" spans="1:72" ht="13.5" customHeight="1">
      <c r="A688" s="5" t="str">
        <f t="shared" si="34"/>
        <v>1861_각현내_036</v>
      </c>
      <c r="B688" s="2">
        <v>1861</v>
      </c>
      <c r="C688" s="2" t="s">
        <v>5173</v>
      </c>
      <c r="D688" s="2" t="s">
        <v>5174</v>
      </c>
      <c r="E688" s="2">
        <v>687</v>
      </c>
      <c r="F688" s="2">
        <v>3</v>
      </c>
      <c r="G688" s="2" t="s">
        <v>1053</v>
      </c>
      <c r="H688" s="2" t="s">
        <v>2870</v>
      </c>
      <c r="I688" s="2">
        <v>10</v>
      </c>
      <c r="L688" s="2">
        <v>1</v>
      </c>
      <c r="M688" s="2" t="s">
        <v>6131</v>
      </c>
      <c r="N688" s="2" t="s">
        <v>6133</v>
      </c>
      <c r="T688" s="2" t="s">
        <v>5221</v>
      </c>
      <c r="U688" s="2" t="s">
        <v>63</v>
      </c>
      <c r="V688" s="2" t="s">
        <v>2960</v>
      </c>
      <c r="Y688" s="2" t="s">
        <v>1537</v>
      </c>
      <c r="Z688" s="2" t="s">
        <v>3421</v>
      </c>
      <c r="AC688" s="2">
        <v>25</v>
      </c>
      <c r="AD688" s="2" t="s">
        <v>490</v>
      </c>
      <c r="AE688" s="2" t="s">
        <v>3854</v>
      </c>
    </row>
    <row r="689" spans="1:72" ht="13.5" customHeight="1">
      <c r="A689" s="5" t="str">
        <f t="shared" si="34"/>
        <v>1861_각현내_036</v>
      </c>
      <c r="B689" s="2">
        <v>1861</v>
      </c>
      <c r="C689" s="2" t="s">
        <v>5173</v>
      </c>
      <c r="D689" s="2" t="s">
        <v>5174</v>
      </c>
      <c r="E689" s="2">
        <v>688</v>
      </c>
      <c r="F689" s="2">
        <v>3</v>
      </c>
      <c r="G689" s="2" t="s">
        <v>1053</v>
      </c>
      <c r="H689" s="2" t="s">
        <v>2870</v>
      </c>
      <c r="I689" s="2">
        <v>10</v>
      </c>
      <c r="L689" s="2">
        <v>1</v>
      </c>
      <c r="M689" s="2" t="s">
        <v>6131</v>
      </c>
      <c r="N689" s="2" t="s">
        <v>6133</v>
      </c>
      <c r="T689" s="2" t="s">
        <v>5221</v>
      </c>
      <c r="U689" s="2" t="s">
        <v>63</v>
      </c>
      <c r="V689" s="2" t="s">
        <v>2960</v>
      </c>
      <c r="Y689" s="2" t="s">
        <v>1538</v>
      </c>
      <c r="Z689" s="2" t="s">
        <v>3422</v>
      </c>
      <c r="AC689" s="2">
        <v>13</v>
      </c>
      <c r="AD689" s="2" t="s">
        <v>38</v>
      </c>
      <c r="AE689" s="2" t="s">
        <v>3803</v>
      </c>
    </row>
    <row r="690" spans="1:72" ht="13.5" customHeight="1">
      <c r="A690" s="5" t="str">
        <f t="shared" si="34"/>
        <v>1861_각현내_036</v>
      </c>
      <c r="B690" s="2">
        <v>1861</v>
      </c>
      <c r="C690" s="2" t="s">
        <v>5173</v>
      </c>
      <c r="D690" s="2" t="s">
        <v>5174</v>
      </c>
      <c r="E690" s="2">
        <v>689</v>
      </c>
      <c r="F690" s="2">
        <v>3</v>
      </c>
      <c r="G690" s="2" t="s">
        <v>1053</v>
      </c>
      <c r="H690" s="2" t="s">
        <v>2870</v>
      </c>
      <c r="I690" s="2">
        <v>10</v>
      </c>
      <c r="L690" s="2">
        <v>1</v>
      </c>
      <c r="M690" s="2" t="s">
        <v>6131</v>
      </c>
      <c r="N690" s="2" t="s">
        <v>6133</v>
      </c>
      <c r="T690" s="2" t="s">
        <v>5221</v>
      </c>
      <c r="U690" s="2" t="s">
        <v>66</v>
      </c>
      <c r="V690" s="2" t="s">
        <v>2961</v>
      </c>
      <c r="Y690" s="2" t="s">
        <v>351</v>
      </c>
      <c r="Z690" s="2" t="s">
        <v>3104</v>
      </c>
      <c r="AC690" s="2">
        <v>11</v>
      </c>
      <c r="AD690" s="2" t="s">
        <v>84</v>
      </c>
      <c r="AE690" s="2" t="s">
        <v>3814</v>
      </c>
    </row>
    <row r="691" spans="1:72" ht="13.5" customHeight="1">
      <c r="A691" s="5" t="str">
        <f t="shared" si="34"/>
        <v>1861_각현내_036</v>
      </c>
      <c r="B691" s="2">
        <v>1861</v>
      </c>
      <c r="C691" s="2" t="s">
        <v>5173</v>
      </c>
      <c r="D691" s="2" t="s">
        <v>5174</v>
      </c>
      <c r="E691" s="2">
        <v>690</v>
      </c>
      <c r="F691" s="2">
        <v>3</v>
      </c>
      <c r="G691" s="2" t="s">
        <v>1053</v>
      </c>
      <c r="H691" s="2" t="s">
        <v>2870</v>
      </c>
      <c r="I691" s="2">
        <v>10</v>
      </c>
      <c r="L691" s="2">
        <v>2</v>
      </c>
      <c r="M691" s="2" t="s">
        <v>5855</v>
      </c>
      <c r="N691" s="2" t="s">
        <v>5856</v>
      </c>
      <c r="T691" s="2" t="s">
        <v>5220</v>
      </c>
      <c r="U691" s="2" t="s">
        <v>229</v>
      </c>
      <c r="V691" s="2" t="s">
        <v>2966</v>
      </c>
      <c r="W691" s="2" t="s">
        <v>95</v>
      </c>
      <c r="X691" s="2" t="s">
        <v>5192</v>
      </c>
      <c r="Y691" s="2" t="s">
        <v>1539</v>
      </c>
      <c r="Z691" s="2" t="s">
        <v>3423</v>
      </c>
      <c r="AC691" s="2">
        <v>33</v>
      </c>
      <c r="AD691" s="2" t="s">
        <v>136</v>
      </c>
      <c r="AE691" s="2" t="s">
        <v>3827</v>
      </c>
      <c r="AJ691" s="2" t="s">
        <v>17</v>
      </c>
      <c r="AK691" s="2" t="s">
        <v>3864</v>
      </c>
      <c r="AL691" s="2" t="s">
        <v>94</v>
      </c>
      <c r="AM691" s="2" t="s">
        <v>5274</v>
      </c>
      <c r="AT691" s="2" t="s">
        <v>229</v>
      </c>
      <c r="AU691" s="2" t="s">
        <v>2966</v>
      </c>
      <c r="AV691" s="2" t="s">
        <v>1501</v>
      </c>
      <c r="AW691" s="2" t="s">
        <v>4107</v>
      </c>
      <c r="BG691" s="2" t="s">
        <v>229</v>
      </c>
      <c r="BH691" s="2" t="s">
        <v>2966</v>
      </c>
      <c r="BI691" s="2" t="s">
        <v>1127</v>
      </c>
      <c r="BJ691" s="2" t="s">
        <v>4063</v>
      </c>
      <c r="BK691" s="2" t="s">
        <v>229</v>
      </c>
      <c r="BL691" s="2" t="s">
        <v>2966</v>
      </c>
      <c r="BM691" s="2" t="s">
        <v>1084</v>
      </c>
      <c r="BN691" s="2" t="s">
        <v>4406</v>
      </c>
      <c r="BO691" s="2" t="s">
        <v>137</v>
      </c>
      <c r="BP691" s="2" t="s">
        <v>2972</v>
      </c>
      <c r="BQ691" s="2" t="s">
        <v>1502</v>
      </c>
      <c r="BR691" s="2" t="s">
        <v>4996</v>
      </c>
      <c r="BS691" s="2" t="s">
        <v>698</v>
      </c>
      <c r="BT691" s="2" t="s">
        <v>3905</v>
      </c>
    </row>
    <row r="692" spans="1:72" ht="13.5" customHeight="1">
      <c r="A692" s="5" t="str">
        <f t="shared" si="34"/>
        <v>1861_각현내_036</v>
      </c>
      <c r="B692" s="2">
        <v>1861</v>
      </c>
      <c r="C692" s="2" t="s">
        <v>5173</v>
      </c>
      <c r="D692" s="2" t="s">
        <v>5174</v>
      </c>
      <c r="E692" s="2">
        <v>691</v>
      </c>
      <c r="F692" s="2">
        <v>3</v>
      </c>
      <c r="G692" s="2" t="s">
        <v>1053</v>
      </c>
      <c r="H692" s="2" t="s">
        <v>2870</v>
      </c>
      <c r="I692" s="2">
        <v>10</v>
      </c>
      <c r="L692" s="2">
        <v>2</v>
      </c>
      <c r="M692" s="2" t="s">
        <v>5855</v>
      </c>
      <c r="N692" s="2" t="s">
        <v>5856</v>
      </c>
      <c r="S692" s="2" t="s">
        <v>51</v>
      </c>
      <c r="T692" s="2" t="s">
        <v>2942</v>
      </c>
      <c r="W692" s="2" t="s">
        <v>95</v>
      </c>
      <c r="X692" s="2" t="s">
        <v>5192</v>
      </c>
      <c r="Y692" s="2" t="s">
        <v>10</v>
      </c>
      <c r="Z692" s="2" t="s">
        <v>2986</v>
      </c>
      <c r="AC692" s="2">
        <v>37</v>
      </c>
      <c r="AD692" s="2" t="s">
        <v>278</v>
      </c>
      <c r="AE692" s="2" t="s">
        <v>3839</v>
      </c>
      <c r="AJ692" s="2" t="s">
        <v>17</v>
      </c>
      <c r="AK692" s="2" t="s">
        <v>3864</v>
      </c>
      <c r="AL692" s="2" t="s">
        <v>94</v>
      </c>
      <c r="AM692" s="2" t="s">
        <v>5274</v>
      </c>
      <c r="AT692" s="2" t="s">
        <v>1540</v>
      </c>
      <c r="AU692" s="2" t="s">
        <v>3938</v>
      </c>
      <c r="AV692" s="2" t="s">
        <v>1541</v>
      </c>
      <c r="AW692" s="2" t="s">
        <v>4114</v>
      </c>
      <c r="BG692" s="2" t="s">
        <v>229</v>
      </c>
      <c r="BH692" s="2" t="s">
        <v>2966</v>
      </c>
      <c r="BI692" s="2" t="s">
        <v>1542</v>
      </c>
      <c r="BJ692" s="2" t="s">
        <v>5328</v>
      </c>
      <c r="BK692" s="2" t="s">
        <v>137</v>
      </c>
      <c r="BL692" s="2" t="s">
        <v>2972</v>
      </c>
      <c r="BM692" s="2" t="s">
        <v>1132</v>
      </c>
      <c r="BN692" s="2" t="s">
        <v>4407</v>
      </c>
      <c r="BO692" s="2" t="s">
        <v>137</v>
      </c>
      <c r="BP692" s="2" t="s">
        <v>2972</v>
      </c>
      <c r="BQ692" s="2" t="s">
        <v>1543</v>
      </c>
      <c r="BR692" s="2" t="s">
        <v>5283</v>
      </c>
      <c r="BS692" s="2" t="s">
        <v>39</v>
      </c>
      <c r="BT692" s="2" t="s">
        <v>3867</v>
      </c>
    </row>
    <row r="693" spans="1:72" ht="13.5" customHeight="1">
      <c r="A693" s="5" t="str">
        <f t="shared" si="34"/>
        <v>1861_각현내_036</v>
      </c>
      <c r="B693" s="2">
        <v>1861</v>
      </c>
      <c r="C693" s="2" t="s">
        <v>5173</v>
      </c>
      <c r="D693" s="2" t="s">
        <v>5174</v>
      </c>
      <c r="E693" s="2">
        <v>692</v>
      </c>
      <c r="F693" s="2">
        <v>3</v>
      </c>
      <c r="G693" s="2" t="s">
        <v>1053</v>
      </c>
      <c r="H693" s="2" t="s">
        <v>2870</v>
      </c>
      <c r="I693" s="2">
        <v>10</v>
      </c>
      <c r="L693" s="2">
        <v>2</v>
      </c>
      <c r="M693" s="2" t="s">
        <v>5855</v>
      </c>
      <c r="N693" s="2" t="s">
        <v>5856</v>
      </c>
      <c r="S693" s="2" t="s">
        <v>207</v>
      </c>
      <c r="T693" s="2" t="s">
        <v>2949</v>
      </c>
      <c r="AC693" s="2">
        <v>10</v>
      </c>
      <c r="AD693" s="2" t="s">
        <v>84</v>
      </c>
      <c r="AE693" s="2" t="s">
        <v>3814</v>
      </c>
    </row>
    <row r="694" spans="1:72" ht="13.5" customHeight="1">
      <c r="A694" s="5" t="str">
        <f t="shared" si="34"/>
        <v>1861_각현내_036</v>
      </c>
      <c r="B694" s="2">
        <v>1861</v>
      </c>
      <c r="C694" s="2" t="s">
        <v>5173</v>
      </c>
      <c r="D694" s="2" t="s">
        <v>5174</v>
      </c>
      <c r="E694" s="2">
        <v>693</v>
      </c>
      <c r="F694" s="2">
        <v>3</v>
      </c>
      <c r="G694" s="2" t="s">
        <v>1053</v>
      </c>
      <c r="H694" s="2" t="s">
        <v>2870</v>
      </c>
      <c r="I694" s="2">
        <v>10</v>
      </c>
      <c r="L694" s="2">
        <v>2</v>
      </c>
      <c r="M694" s="2" t="s">
        <v>5855</v>
      </c>
      <c r="N694" s="2" t="s">
        <v>5856</v>
      </c>
      <c r="T694" s="2" t="s">
        <v>5221</v>
      </c>
      <c r="U694" s="2" t="s">
        <v>63</v>
      </c>
      <c r="V694" s="2" t="s">
        <v>2960</v>
      </c>
      <c r="Y694" s="2" t="s">
        <v>1544</v>
      </c>
      <c r="Z694" s="2" t="s">
        <v>5258</v>
      </c>
      <c r="AC694" s="2">
        <v>15</v>
      </c>
      <c r="AD694" s="2" t="s">
        <v>552</v>
      </c>
      <c r="AE694" s="2" t="s">
        <v>3857</v>
      </c>
    </row>
    <row r="695" spans="1:72" ht="13.5" customHeight="1">
      <c r="A695" s="5" t="str">
        <f t="shared" si="34"/>
        <v>1861_각현내_036</v>
      </c>
      <c r="B695" s="2">
        <v>1861</v>
      </c>
      <c r="C695" s="2" t="s">
        <v>5173</v>
      </c>
      <c r="D695" s="2" t="s">
        <v>5174</v>
      </c>
      <c r="E695" s="2">
        <v>694</v>
      </c>
      <c r="F695" s="2">
        <v>3</v>
      </c>
      <c r="G695" s="2" t="s">
        <v>1053</v>
      </c>
      <c r="H695" s="2" t="s">
        <v>2870</v>
      </c>
      <c r="I695" s="2">
        <v>10</v>
      </c>
      <c r="L695" s="2">
        <v>2</v>
      </c>
      <c r="M695" s="2" t="s">
        <v>5855</v>
      </c>
      <c r="N695" s="2" t="s">
        <v>5856</v>
      </c>
      <c r="T695" s="2" t="s">
        <v>5221</v>
      </c>
      <c r="U695" s="2" t="s">
        <v>66</v>
      </c>
      <c r="V695" s="2" t="s">
        <v>2961</v>
      </c>
      <c r="Y695" s="2" t="s">
        <v>875</v>
      </c>
      <c r="Z695" s="2" t="s">
        <v>5252</v>
      </c>
      <c r="AC695" s="2">
        <v>13</v>
      </c>
      <c r="AD695" s="2" t="s">
        <v>72</v>
      </c>
      <c r="AE695" s="2" t="s">
        <v>3809</v>
      </c>
    </row>
    <row r="696" spans="1:72" ht="13.5" customHeight="1">
      <c r="A696" s="5" t="str">
        <f t="shared" si="34"/>
        <v>1861_각현내_036</v>
      </c>
      <c r="B696" s="2">
        <v>1861</v>
      </c>
      <c r="C696" s="2" t="s">
        <v>5173</v>
      </c>
      <c r="D696" s="2" t="s">
        <v>5174</v>
      </c>
      <c r="E696" s="2">
        <v>695</v>
      </c>
      <c r="F696" s="2">
        <v>3</v>
      </c>
      <c r="G696" s="2" t="s">
        <v>1053</v>
      </c>
      <c r="H696" s="2" t="s">
        <v>2870</v>
      </c>
      <c r="I696" s="2">
        <v>10</v>
      </c>
      <c r="L696" s="2">
        <v>3</v>
      </c>
      <c r="M696" s="2" t="s">
        <v>5857</v>
      </c>
      <c r="N696" s="2" t="s">
        <v>5858</v>
      </c>
      <c r="T696" s="2" t="s">
        <v>5220</v>
      </c>
      <c r="U696" s="2" t="s">
        <v>229</v>
      </c>
      <c r="V696" s="2" t="s">
        <v>2966</v>
      </c>
      <c r="W696" s="2" t="s">
        <v>127</v>
      </c>
      <c r="X696" s="2" t="s">
        <v>2989</v>
      </c>
      <c r="Y696" s="2" t="s">
        <v>1545</v>
      </c>
      <c r="Z696" s="2" t="s">
        <v>3424</v>
      </c>
      <c r="AC696" s="2">
        <v>50</v>
      </c>
      <c r="AD696" s="2" t="s">
        <v>74</v>
      </c>
      <c r="AE696" s="2" t="s">
        <v>3810</v>
      </c>
      <c r="AJ696" s="2" t="s">
        <v>17</v>
      </c>
      <c r="AK696" s="2" t="s">
        <v>3864</v>
      </c>
      <c r="AL696" s="2" t="s">
        <v>130</v>
      </c>
      <c r="AM696" s="2" t="s">
        <v>3873</v>
      </c>
      <c r="AT696" s="2" t="s">
        <v>229</v>
      </c>
      <c r="AU696" s="2" t="s">
        <v>2966</v>
      </c>
      <c r="AV696" s="2" t="s">
        <v>1546</v>
      </c>
      <c r="AW696" s="2" t="s">
        <v>4115</v>
      </c>
      <c r="BG696" s="2" t="s">
        <v>229</v>
      </c>
      <c r="BH696" s="2" t="s">
        <v>2966</v>
      </c>
      <c r="BI696" s="2" t="s">
        <v>1547</v>
      </c>
      <c r="BJ696" s="2" t="s">
        <v>4456</v>
      </c>
      <c r="BK696" s="2" t="s">
        <v>229</v>
      </c>
      <c r="BL696" s="2" t="s">
        <v>2966</v>
      </c>
      <c r="BM696" s="2" t="s">
        <v>1548</v>
      </c>
      <c r="BN696" s="2" t="s">
        <v>4730</v>
      </c>
      <c r="BO696" s="2" t="s">
        <v>229</v>
      </c>
      <c r="BP696" s="2" t="s">
        <v>2966</v>
      </c>
      <c r="BQ696" s="2" t="s">
        <v>1549</v>
      </c>
      <c r="BR696" s="2" t="s">
        <v>5001</v>
      </c>
      <c r="BS696" s="2" t="s">
        <v>39</v>
      </c>
      <c r="BT696" s="2" t="s">
        <v>3867</v>
      </c>
    </row>
    <row r="697" spans="1:72" ht="13.5" customHeight="1">
      <c r="A697" s="5" t="str">
        <f t="shared" si="34"/>
        <v>1861_각현내_036</v>
      </c>
      <c r="B697" s="2">
        <v>1861</v>
      </c>
      <c r="C697" s="2" t="s">
        <v>5173</v>
      </c>
      <c r="D697" s="2" t="s">
        <v>5174</v>
      </c>
      <c r="E697" s="2">
        <v>696</v>
      </c>
      <c r="F697" s="2">
        <v>3</v>
      </c>
      <c r="G697" s="2" t="s">
        <v>1053</v>
      </c>
      <c r="H697" s="2" t="s">
        <v>2870</v>
      </c>
      <c r="I697" s="2">
        <v>10</v>
      </c>
      <c r="L697" s="2">
        <v>3</v>
      </c>
      <c r="M697" s="2" t="s">
        <v>5857</v>
      </c>
      <c r="N697" s="2" t="s">
        <v>5858</v>
      </c>
      <c r="S697" s="2" t="s">
        <v>51</v>
      </c>
      <c r="T697" s="2" t="s">
        <v>2942</v>
      </c>
      <c r="W697" s="2" t="s">
        <v>47</v>
      </c>
      <c r="X697" s="2" t="s">
        <v>5196</v>
      </c>
      <c r="Y697" s="2" t="s">
        <v>10</v>
      </c>
      <c r="Z697" s="2" t="s">
        <v>2986</v>
      </c>
      <c r="AC697" s="2">
        <v>46</v>
      </c>
      <c r="AD697" s="2" t="s">
        <v>315</v>
      </c>
      <c r="AE697" s="2" t="s">
        <v>3843</v>
      </c>
      <c r="AJ697" s="2" t="s">
        <v>17</v>
      </c>
      <c r="AK697" s="2" t="s">
        <v>3864</v>
      </c>
      <c r="AL697" s="2" t="s">
        <v>370</v>
      </c>
      <c r="AM697" s="2" t="s">
        <v>3909</v>
      </c>
      <c r="AT697" s="2" t="s">
        <v>229</v>
      </c>
      <c r="AU697" s="2" t="s">
        <v>2966</v>
      </c>
      <c r="AV697" s="2" t="s">
        <v>732</v>
      </c>
      <c r="AW697" s="2" t="s">
        <v>4116</v>
      </c>
      <c r="BG697" s="2" t="s">
        <v>229</v>
      </c>
      <c r="BH697" s="2" t="s">
        <v>2966</v>
      </c>
      <c r="BI697" s="2" t="s">
        <v>1166</v>
      </c>
      <c r="BJ697" s="2" t="s">
        <v>3309</v>
      </c>
      <c r="BK697" s="2" t="s">
        <v>229</v>
      </c>
      <c r="BL697" s="2" t="s">
        <v>2966</v>
      </c>
      <c r="BM697" s="2" t="s">
        <v>1550</v>
      </c>
      <c r="BN697" s="2" t="s">
        <v>4731</v>
      </c>
      <c r="BO697" s="2" t="s">
        <v>229</v>
      </c>
      <c r="BP697" s="2" t="s">
        <v>2966</v>
      </c>
      <c r="BQ697" s="2" t="s">
        <v>1551</v>
      </c>
      <c r="BR697" s="2" t="s">
        <v>5493</v>
      </c>
      <c r="BS697" s="2" t="s">
        <v>94</v>
      </c>
      <c r="BT697" s="2" t="s">
        <v>5274</v>
      </c>
    </row>
    <row r="698" spans="1:72" ht="13.5" customHeight="1">
      <c r="A698" s="5" t="str">
        <f t="shared" si="34"/>
        <v>1861_각현내_036</v>
      </c>
      <c r="B698" s="2">
        <v>1861</v>
      </c>
      <c r="C698" s="2" t="s">
        <v>5173</v>
      </c>
      <c r="D698" s="2" t="s">
        <v>5174</v>
      </c>
      <c r="E698" s="2">
        <v>697</v>
      </c>
      <c r="F698" s="2">
        <v>3</v>
      </c>
      <c r="G698" s="2" t="s">
        <v>1053</v>
      </c>
      <c r="H698" s="2" t="s">
        <v>2870</v>
      </c>
      <c r="I698" s="2">
        <v>10</v>
      </c>
      <c r="L698" s="2">
        <v>3</v>
      </c>
      <c r="M698" s="2" t="s">
        <v>5857</v>
      </c>
      <c r="N698" s="2" t="s">
        <v>5858</v>
      </c>
      <c r="S698" s="2" t="s">
        <v>207</v>
      </c>
      <c r="T698" s="2" t="s">
        <v>2949</v>
      </c>
      <c r="AC698" s="2">
        <v>13</v>
      </c>
      <c r="AD698" s="2" t="s">
        <v>72</v>
      </c>
      <c r="AE698" s="2" t="s">
        <v>3809</v>
      </c>
    </row>
    <row r="699" spans="1:72" ht="13.5" customHeight="1">
      <c r="A699" s="5" t="str">
        <f t="shared" ref="A699:A714" si="35">HYPERLINK("http://kyu.snu.ac.kr/sdhj/index.jsp?type=hj/GK14785_00_IH_0001_037.jpg","1861_각현내_037")</f>
        <v>1861_각현내_037</v>
      </c>
      <c r="B699" s="2">
        <v>1861</v>
      </c>
      <c r="C699" s="2" t="s">
        <v>5173</v>
      </c>
      <c r="D699" s="2" t="s">
        <v>5174</v>
      </c>
      <c r="E699" s="2">
        <v>698</v>
      </c>
      <c r="F699" s="2">
        <v>3</v>
      </c>
      <c r="G699" s="2" t="s">
        <v>1053</v>
      </c>
      <c r="H699" s="2" t="s">
        <v>2870</v>
      </c>
      <c r="I699" s="2">
        <v>10</v>
      </c>
      <c r="L699" s="2">
        <v>4</v>
      </c>
      <c r="M699" s="2" t="s">
        <v>5859</v>
      </c>
      <c r="N699" s="2" t="s">
        <v>5860</v>
      </c>
      <c r="Q699" s="2" t="s">
        <v>5195</v>
      </c>
      <c r="R699" s="2" t="s">
        <v>5194</v>
      </c>
      <c r="T699" s="2" t="s">
        <v>5220</v>
      </c>
      <c r="W699" s="2" t="s">
        <v>47</v>
      </c>
      <c r="X699" s="2" t="s">
        <v>5197</v>
      </c>
      <c r="Y699" s="2" t="s">
        <v>1552</v>
      </c>
      <c r="Z699" s="2" t="s">
        <v>3425</v>
      </c>
      <c r="AC699" s="2">
        <v>46</v>
      </c>
      <c r="AD699" s="2" t="s">
        <v>315</v>
      </c>
      <c r="AE699" s="2" t="s">
        <v>3843</v>
      </c>
      <c r="AJ699" s="2" t="s">
        <v>17</v>
      </c>
      <c r="AK699" s="2" t="s">
        <v>3864</v>
      </c>
      <c r="AL699" s="2" t="s">
        <v>152</v>
      </c>
      <c r="AM699" s="2" t="s">
        <v>3880</v>
      </c>
      <c r="AT699" s="2" t="s">
        <v>40</v>
      </c>
      <c r="AU699" s="2" t="s">
        <v>3927</v>
      </c>
      <c r="AV699" s="2" t="s">
        <v>1056</v>
      </c>
      <c r="AW699" s="2" t="s">
        <v>4057</v>
      </c>
      <c r="BG699" s="2" t="s">
        <v>1316</v>
      </c>
      <c r="BH699" s="2" t="s">
        <v>3940</v>
      </c>
      <c r="BI699" s="2" t="s">
        <v>1553</v>
      </c>
      <c r="BJ699" s="2" t="s">
        <v>4457</v>
      </c>
      <c r="BK699" s="2" t="s">
        <v>1058</v>
      </c>
      <c r="BL699" s="2" t="s">
        <v>3939</v>
      </c>
      <c r="BM699" s="2" t="s">
        <v>1059</v>
      </c>
      <c r="BN699" s="2" t="s">
        <v>5384</v>
      </c>
      <c r="BO699" s="2" t="s">
        <v>40</v>
      </c>
      <c r="BP699" s="2" t="s">
        <v>3927</v>
      </c>
      <c r="BQ699" s="2" t="s">
        <v>1060</v>
      </c>
      <c r="BR699" s="2" t="s">
        <v>5530</v>
      </c>
      <c r="BS699" s="2" t="s">
        <v>172</v>
      </c>
      <c r="BT699" s="2" t="s">
        <v>3877</v>
      </c>
    </row>
    <row r="700" spans="1:72" ht="13.5" customHeight="1">
      <c r="A700" s="5" t="str">
        <f t="shared" si="35"/>
        <v>1861_각현내_037</v>
      </c>
      <c r="B700" s="2">
        <v>1861</v>
      </c>
      <c r="C700" s="2" t="s">
        <v>5173</v>
      </c>
      <c r="D700" s="2" t="s">
        <v>5174</v>
      </c>
      <c r="E700" s="2">
        <v>699</v>
      </c>
      <c r="F700" s="2">
        <v>3</v>
      </c>
      <c r="G700" s="2" t="s">
        <v>1053</v>
      </c>
      <c r="H700" s="2" t="s">
        <v>2870</v>
      </c>
      <c r="I700" s="2">
        <v>10</v>
      </c>
      <c r="L700" s="2">
        <v>4</v>
      </c>
      <c r="M700" s="2" t="s">
        <v>5859</v>
      </c>
      <c r="N700" s="2" t="s">
        <v>5860</v>
      </c>
      <c r="S700" s="2" t="s">
        <v>51</v>
      </c>
      <c r="T700" s="2" t="s">
        <v>2942</v>
      </c>
      <c r="W700" s="2" t="s">
        <v>215</v>
      </c>
      <c r="X700" s="2" t="s">
        <v>2995</v>
      </c>
      <c r="Y700" s="2" t="s">
        <v>10</v>
      </c>
      <c r="Z700" s="2" t="s">
        <v>2986</v>
      </c>
      <c r="AC700" s="2">
        <v>46</v>
      </c>
      <c r="AD700" s="2" t="s">
        <v>511</v>
      </c>
      <c r="AE700" s="2" t="s">
        <v>3856</v>
      </c>
      <c r="AJ700" s="2" t="s">
        <v>17</v>
      </c>
      <c r="AK700" s="2" t="s">
        <v>3864</v>
      </c>
      <c r="AL700" s="2" t="s">
        <v>152</v>
      </c>
      <c r="AM700" s="2" t="s">
        <v>3880</v>
      </c>
      <c r="AT700" s="2" t="s">
        <v>137</v>
      </c>
      <c r="AU700" s="2" t="s">
        <v>2972</v>
      </c>
      <c r="AV700" s="2" t="s">
        <v>1554</v>
      </c>
      <c r="AW700" s="2" t="s">
        <v>4117</v>
      </c>
      <c r="BG700" s="2" t="s">
        <v>1362</v>
      </c>
      <c r="BH700" s="2" t="s">
        <v>3941</v>
      </c>
      <c r="BI700" s="2" t="s">
        <v>1555</v>
      </c>
      <c r="BJ700" s="2" t="s">
        <v>4458</v>
      </c>
      <c r="BK700" s="2" t="s">
        <v>1362</v>
      </c>
      <c r="BL700" s="2" t="s">
        <v>3941</v>
      </c>
      <c r="BM700" s="2" t="s">
        <v>1556</v>
      </c>
      <c r="BN700" s="2" t="s">
        <v>4732</v>
      </c>
      <c r="BO700" s="2" t="s">
        <v>40</v>
      </c>
      <c r="BP700" s="2" t="s">
        <v>3927</v>
      </c>
      <c r="BQ700" s="2" t="s">
        <v>1557</v>
      </c>
      <c r="BR700" s="2" t="s">
        <v>5427</v>
      </c>
      <c r="BS700" s="2" t="s">
        <v>94</v>
      </c>
      <c r="BT700" s="2" t="s">
        <v>5274</v>
      </c>
    </row>
    <row r="701" spans="1:72" ht="13.5" customHeight="1">
      <c r="A701" s="5" t="str">
        <f t="shared" si="35"/>
        <v>1861_각현내_037</v>
      </c>
      <c r="B701" s="2">
        <v>1861</v>
      </c>
      <c r="C701" s="2" t="s">
        <v>5173</v>
      </c>
      <c r="D701" s="2" t="s">
        <v>5174</v>
      </c>
      <c r="E701" s="2">
        <v>700</v>
      </c>
      <c r="F701" s="2">
        <v>3</v>
      </c>
      <c r="G701" s="2" t="s">
        <v>1053</v>
      </c>
      <c r="H701" s="2" t="s">
        <v>2870</v>
      </c>
      <c r="I701" s="2">
        <v>10</v>
      </c>
      <c r="L701" s="2">
        <v>4</v>
      </c>
      <c r="M701" s="2" t="s">
        <v>5859</v>
      </c>
      <c r="N701" s="2" t="s">
        <v>5860</v>
      </c>
      <c r="S701" s="2" t="s">
        <v>109</v>
      </c>
      <c r="T701" s="2" t="s">
        <v>2945</v>
      </c>
      <c r="Y701" s="2" t="s">
        <v>1066</v>
      </c>
      <c r="Z701" s="2" t="s">
        <v>3265</v>
      </c>
      <c r="AC701" s="2">
        <v>20</v>
      </c>
      <c r="AD701" s="2" t="s">
        <v>114</v>
      </c>
      <c r="AE701" s="2" t="s">
        <v>3820</v>
      </c>
    </row>
    <row r="702" spans="1:72" ht="13.5" customHeight="1">
      <c r="A702" s="5" t="str">
        <f t="shared" si="35"/>
        <v>1861_각현내_037</v>
      </c>
      <c r="B702" s="2">
        <v>1861</v>
      </c>
      <c r="C702" s="2" t="s">
        <v>5173</v>
      </c>
      <c r="D702" s="2" t="s">
        <v>5174</v>
      </c>
      <c r="E702" s="2">
        <v>701</v>
      </c>
      <c r="F702" s="2">
        <v>3</v>
      </c>
      <c r="G702" s="2" t="s">
        <v>1053</v>
      </c>
      <c r="H702" s="2" t="s">
        <v>2870</v>
      </c>
      <c r="I702" s="2">
        <v>10</v>
      </c>
      <c r="L702" s="2">
        <v>4</v>
      </c>
      <c r="M702" s="2" t="s">
        <v>5859</v>
      </c>
      <c r="N702" s="2" t="s">
        <v>5860</v>
      </c>
      <c r="S702" s="2" t="s">
        <v>109</v>
      </c>
      <c r="T702" s="2" t="s">
        <v>2945</v>
      </c>
      <c r="Y702" s="2" t="s">
        <v>1558</v>
      </c>
      <c r="Z702" s="2" t="s">
        <v>3426</v>
      </c>
      <c r="AC702" s="2">
        <v>13</v>
      </c>
      <c r="AD702" s="2" t="s">
        <v>72</v>
      </c>
      <c r="AE702" s="2" t="s">
        <v>3809</v>
      </c>
    </row>
    <row r="703" spans="1:72" ht="13.5" customHeight="1">
      <c r="A703" s="5" t="str">
        <f t="shared" si="35"/>
        <v>1861_각현내_037</v>
      </c>
      <c r="B703" s="2">
        <v>1861</v>
      </c>
      <c r="C703" s="2" t="s">
        <v>5173</v>
      </c>
      <c r="D703" s="2" t="s">
        <v>5174</v>
      </c>
      <c r="E703" s="2">
        <v>702</v>
      </c>
      <c r="F703" s="2">
        <v>3</v>
      </c>
      <c r="G703" s="2" t="s">
        <v>1053</v>
      </c>
      <c r="H703" s="2" t="s">
        <v>2870</v>
      </c>
      <c r="I703" s="2">
        <v>10</v>
      </c>
      <c r="L703" s="2">
        <v>4</v>
      </c>
      <c r="M703" s="2" t="s">
        <v>5859</v>
      </c>
      <c r="N703" s="2" t="s">
        <v>5860</v>
      </c>
      <c r="S703" s="2" t="s">
        <v>207</v>
      </c>
      <c r="T703" s="2" t="s">
        <v>2949</v>
      </c>
      <c r="AC703" s="2">
        <v>15</v>
      </c>
      <c r="AD703" s="2" t="s">
        <v>178</v>
      </c>
      <c r="AE703" s="2" t="s">
        <v>3830</v>
      </c>
    </row>
    <row r="704" spans="1:72" ht="13.5" customHeight="1">
      <c r="A704" s="5" t="str">
        <f t="shared" si="35"/>
        <v>1861_각현내_037</v>
      </c>
      <c r="B704" s="2">
        <v>1861</v>
      </c>
      <c r="C704" s="2" t="s">
        <v>5173</v>
      </c>
      <c r="D704" s="2" t="s">
        <v>5174</v>
      </c>
      <c r="E704" s="2">
        <v>703</v>
      </c>
      <c r="F704" s="2">
        <v>3</v>
      </c>
      <c r="G704" s="2" t="s">
        <v>1053</v>
      </c>
      <c r="H704" s="2" t="s">
        <v>2870</v>
      </c>
      <c r="I704" s="2">
        <v>10</v>
      </c>
      <c r="L704" s="2">
        <v>4</v>
      </c>
      <c r="M704" s="2" t="s">
        <v>5859</v>
      </c>
      <c r="N704" s="2" t="s">
        <v>5860</v>
      </c>
      <c r="S704" s="2" t="s">
        <v>207</v>
      </c>
      <c r="T704" s="2" t="s">
        <v>2949</v>
      </c>
      <c r="AC704" s="2">
        <v>10</v>
      </c>
      <c r="AD704" s="2" t="s">
        <v>353</v>
      </c>
      <c r="AE704" s="2" t="s">
        <v>3847</v>
      </c>
    </row>
    <row r="705" spans="1:72" ht="13.5" customHeight="1">
      <c r="A705" s="5" t="str">
        <f t="shared" si="35"/>
        <v>1861_각현내_037</v>
      </c>
      <c r="B705" s="2">
        <v>1861</v>
      </c>
      <c r="C705" s="2" t="s">
        <v>5173</v>
      </c>
      <c r="D705" s="2" t="s">
        <v>5174</v>
      </c>
      <c r="E705" s="2">
        <v>704</v>
      </c>
      <c r="F705" s="2">
        <v>3</v>
      </c>
      <c r="G705" s="2" t="s">
        <v>1053</v>
      </c>
      <c r="H705" s="2" t="s">
        <v>2870</v>
      </c>
      <c r="I705" s="2">
        <v>10</v>
      </c>
      <c r="L705" s="2">
        <v>4</v>
      </c>
      <c r="M705" s="2" t="s">
        <v>5859</v>
      </c>
      <c r="N705" s="2" t="s">
        <v>5860</v>
      </c>
      <c r="S705" s="2" t="s">
        <v>207</v>
      </c>
      <c r="T705" s="2" t="s">
        <v>2949</v>
      </c>
      <c r="AC705" s="2">
        <v>8</v>
      </c>
      <c r="AD705" s="2" t="s">
        <v>86</v>
      </c>
      <c r="AE705" s="2" t="s">
        <v>3815</v>
      </c>
    </row>
    <row r="706" spans="1:72" ht="13.5" customHeight="1">
      <c r="A706" s="5" t="str">
        <f t="shared" si="35"/>
        <v>1861_각현내_037</v>
      </c>
      <c r="B706" s="2">
        <v>1861</v>
      </c>
      <c r="C706" s="2" t="s">
        <v>5173</v>
      </c>
      <c r="D706" s="2" t="s">
        <v>5174</v>
      </c>
      <c r="E706" s="2">
        <v>705</v>
      </c>
      <c r="F706" s="2">
        <v>3</v>
      </c>
      <c r="G706" s="2" t="s">
        <v>1053</v>
      </c>
      <c r="H706" s="2" t="s">
        <v>2870</v>
      </c>
      <c r="I706" s="2">
        <v>10</v>
      </c>
      <c r="L706" s="2">
        <v>4</v>
      </c>
      <c r="M706" s="2" t="s">
        <v>5859</v>
      </c>
      <c r="N706" s="2" t="s">
        <v>5860</v>
      </c>
      <c r="T706" s="2" t="s">
        <v>5221</v>
      </c>
      <c r="U706" s="2" t="s">
        <v>66</v>
      </c>
      <c r="V706" s="2" t="s">
        <v>2961</v>
      </c>
      <c r="Y706" s="2" t="s">
        <v>1559</v>
      </c>
      <c r="Z706" s="2" t="s">
        <v>3427</v>
      </c>
      <c r="AC706" s="2">
        <v>30</v>
      </c>
      <c r="AD706" s="2" t="s">
        <v>112</v>
      </c>
      <c r="AE706" s="2" t="s">
        <v>3819</v>
      </c>
    </row>
    <row r="707" spans="1:72" ht="13.5" customHeight="1">
      <c r="A707" s="5" t="str">
        <f t="shared" si="35"/>
        <v>1861_각현내_037</v>
      </c>
      <c r="B707" s="2">
        <v>1861</v>
      </c>
      <c r="C707" s="2" t="s">
        <v>5173</v>
      </c>
      <c r="D707" s="2" t="s">
        <v>5174</v>
      </c>
      <c r="E707" s="2">
        <v>706</v>
      </c>
      <c r="F707" s="2">
        <v>3</v>
      </c>
      <c r="G707" s="2" t="s">
        <v>1053</v>
      </c>
      <c r="H707" s="2" t="s">
        <v>2870</v>
      </c>
      <c r="I707" s="2">
        <v>10</v>
      </c>
      <c r="L707" s="2">
        <v>4</v>
      </c>
      <c r="M707" s="2" t="s">
        <v>5859</v>
      </c>
      <c r="N707" s="2" t="s">
        <v>5860</v>
      </c>
      <c r="T707" s="2" t="s">
        <v>5221</v>
      </c>
      <c r="U707" s="2" t="s">
        <v>63</v>
      </c>
      <c r="V707" s="2" t="s">
        <v>2960</v>
      </c>
      <c r="Y707" s="2" t="s">
        <v>475</v>
      </c>
      <c r="Z707" s="2" t="s">
        <v>3428</v>
      </c>
      <c r="AC707" s="2">
        <v>19</v>
      </c>
      <c r="AD707" s="2" t="s">
        <v>346</v>
      </c>
      <c r="AE707" s="2" t="s">
        <v>3846</v>
      </c>
    </row>
    <row r="708" spans="1:72" ht="13.5" customHeight="1">
      <c r="A708" s="5" t="str">
        <f t="shared" si="35"/>
        <v>1861_각현내_037</v>
      </c>
      <c r="B708" s="2">
        <v>1861</v>
      </c>
      <c r="C708" s="2" t="s">
        <v>5173</v>
      </c>
      <c r="D708" s="2" t="s">
        <v>5174</v>
      </c>
      <c r="E708" s="2">
        <v>707</v>
      </c>
      <c r="F708" s="2">
        <v>3</v>
      </c>
      <c r="G708" s="2" t="s">
        <v>1053</v>
      </c>
      <c r="H708" s="2" t="s">
        <v>2870</v>
      </c>
      <c r="I708" s="2">
        <v>10</v>
      </c>
      <c r="L708" s="2">
        <v>5</v>
      </c>
      <c r="M708" s="2" t="s">
        <v>5861</v>
      </c>
      <c r="N708" s="2" t="s">
        <v>5862</v>
      </c>
      <c r="T708" s="2" t="s">
        <v>5220</v>
      </c>
      <c r="U708" s="2" t="s">
        <v>229</v>
      </c>
      <c r="V708" s="2" t="s">
        <v>2966</v>
      </c>
      <c r="W708" s="2" t="s">
        <v>215</v>
      </c>
      <c r="X708" s="2" t="s">
        <v>2995</v>
      </c>
      <c r="Y708" s="2" t="s">
        <v>1560</v>
      </c>
      <c r="Z708" s="2" t="s">
        <v>3429</v>
      </c>
      <c r="AC708" s="2">
        <v>66</v>
      </c>
      <c r="AD708" s="2" t="s">
        <v>312</v>
      </c>
      <c r="AE708" s="2" t="s">
        <v>3842</v>
      </c>
      <c r="AJ708" s="2" t="s">
        <v>17</v>
      </c>
      <c r="AK708" s="2" t="s">
        <v>3864</v>
      </c>
      <c r="AL708" s="2" t="s">
        <v>152</v>
      </c>
      <c r="AM708" s="2" t="s">
        <v>3880</v>
      </c>
      <c r="AT708" s="2" t="s">
        <v>229</v>
      </c>
      <c r="AU708" s="2" t="s">
        <v>2966</v>
      </c>
      <c r="AV708" s="2" t="s">
        <v>1561</v>
      </c>
      <c r="AW708" s="2" t="s">
        <v>4118</v>
      </c>
      <c r="BG708" s="2" t="s">
        <v>229</v>
      </c>
      <c r="BH708" s="2" t="s">
        <v>2966</v>
      </c>
      <c r="BI708" s="2" t="s">
        <v>1562</v>
      </c>
      <c r="BJ708" s="2" t="s">
        <v>4459</v>
      </c>
      <c r="BK708" s="2" t="s">
        <v>229</v>
      </c>
      <c r="BL708" s="2" t="s">
        <v>2966</v>
      </c>
      <c r="BM708" s="2" t="s">
        <v>1563</v>
      </c>
      <c r="BN708" s="2" t="s">
        <v>4399</v>
      </c>
      <c r="BO708" s="2" t="s">
        <v>137</v>
      </c>
      <c r="BP708" s="2" t="s">
        <v>2972</v>
      </c>
      <c r="BQ708" s="2" t="s">
        <v>1358</v>
      </c>
      <c r="BR708" s="2" t="s">
        <v>4985</v>
      </c>
      <c r="BS708" s="2" t="s">
        <v>101</v>
      </c>
      <c r="BT708" s="2" t="s">
        <v>3895</v>
      </c>
    </row>
    <row r="709" spans="1:72" ht="13.5" customHeight="1">
      <c r="A709" s="5" t="str">
        <f t="shared" si="35"/>
        <v>1861_각현내_037</v>
      </c>
      <c r="B709" s="2">
        <v>1861</v>
      </c>
      <c r="C709" s="2" t="s">
        <v>5173</v>
      </c>
      <c r="D709" s="2" t="s">
        <v>5174</v>
      </c>
      <c r="E709" s="2">
        <v>708</v>
      </c>
      <c r="F709" s="2">
        <v>3</v>
      </c>
      <c r="G709" s="2" t="s">
        <v>1053</v>
      </c>
      <c r="H709" s="2" t="s">
        <v>2870</v>
      </c>
      <c r="I709" s="2">
        <v>10</v>
      </c>
      <c r="L709" s="2">
        <v>5</v>
      </c>
      <c r="M709" s="2" t="s">
        <v>5861</v>
      </c>
      <c r="N709" s="2" t="s">
        <v>5862</v>
      </c>
      <c r="S709" s="2" t="s">
        <v>51</v>
      </c>
      <c r="T709" s="2" t="s">
        <v>2942</v>
      </c>
      <c r="W709" s="2" t="s">
        <v>268</v>
      </c>
      <c r="X709" s="2" t="s">
        <v>2998</v>
      </c>
      <c r="Y709" s="2" t="s">
        <v>10</v>
      </c>
      <c r="Z709" s="2" t="s">
        <v>2986</v>
      </c>
      <c r="AC709" s="2">
        <v>66</v>
      </c>
      <c r="AD709" s="2" t="s">
        <v>312</v>
      </c>
      <c r="AE709" s="2" t="s">
        <v>3842</v>
      </c>
      <c r="AJ709" s="2" t="s">
        <v>17</v>
      </c>
      <c r="AK709" s="2" t="s">
        <v>3864</v>
      </c>
      <c r="AL709" s="2" t="s">
        <v>270</v>
      </c>
      <c r="AM709" s="2" t="s">
        <v>3882</v>
      </c>
      <c r="AT709" s="2" t="s">
        <v>137</v>
      </c>
      <c r="AU709" s="2" t="s">
        <v>2972</v>
      </c>
      <c r="AV709" s="2" t="s">
        <v>1564</v>
      </c>
      <c r="AW709" s="2" t="s">
        <v>5305</v>
      </c>
      <c r="BG709" s="2" t="s">
        <v>137</v>
      </c>
      <c r="BH709" s="2" t="s">
        <v>2972</v>
      </c>
      <c r="BI709" s="2" t="s">
        <v>1565</v>
      </c>
      <c r="BJ709" s="2" t="s">
        <v>3590</v>
      </c>
      <c r="BK709" s="2" t="s">
        <v>137</v>
      </c>
      <c r="BL709" s="2" t="s">
        <v>2972</v>
      </c>
      <c r="BM709" s="2" t="s">
        <v>1566</v>
      </c>
      <c r="BN709" s="2" t="s">
        <v>4733</v>
      </c>
      <c r="BO709" s="2" t="s">
        <v>137</v>
      </c>
      <c r="BP709" s="2" t="s">
        <v>2972</v>
      </c>
      <c r="BQ709" s="2" t="s">
        <v>1567</v>
      </c>
      <c r="BR709" s="2" t="s">
        <v>5489</v>
      </c>
      <c r="BS709" s="2" t="s">
        <v>94</v>
      </c>
      <c r="BT709" s="2" t="s">
        <v>5274</v>
      </c>
    </row>
    <row r="710" spans="1:72" ht="13.5" customHeight="1">
      <c r="A710" s="5" t="str">
        <f t="shared" si="35"/>
        <v>1861_각현내_037</v>
      </c>
      <c r="B710" s="2">
        <v>1861</v>
      </c>
      <c r="C710" s="2" t="s">
        <v>5173</v>
      </c>
      <c r="D710" s="2" t="s">
        <v>5174</v>
      </c>
      <c r="E710" s="2">
        <v>709</v>
      </c>
      <c r="F710" s="2">
        <v>3</v>
      </c>
      <c r="G710" s="2" t="s">
        <v>1053</v>
      </c>
      <c r="H710" s="2" t="s">
        <v>2870</v>
      </c>
      <c r="I710" s="2">
        <v>10</v>
      </c>
      <c r="L710" s="2">
        <v>5</v>
      </c>
      <c r="M710" s="2" t="s">
        <v>5861</v>
      </c>
      <c r="N710" s="2" t="s">
        <v>5862</v>
      </c>
      <c r="S710" s="2" t="s">
        <v>109</v>
      </c>
      <c r="T710" s="2" t="s">
        <v>2945</v>
      </c>
      <c r="Y710" s="2" t="s">
        <v>1568</v>
      </c>
      <c r="Z710" s="2" t="s">
        <v>3430</v>
      </c>
      <c r="AC710" s="2">
        <v>12</v>
      </c>
      <c r="AD710" s="2" t="s">
        <v>552</v>
      </c>
      <c r="AE710" s="2" t="s">
        <v>3857</v>
      </c>
    </row>
    <row r="711" spans="1:72" ht="13.5" customHeight="1">
      <c r="A711" s="5" t="str">
        <f t="shared" si="35"/>
        <v>1861_각현내_037</v>
      </c>
      <c r="B711" s="2">
        <v>1861</v>
      </c>
      <c r="C711" s="2" t="s">
        <v>5173</v>
      </c>
      <c r="D711" s="2" t="s">
        <v>5174</v>
      </c>
      <c r="E711" s="2">
        <v>710</v>
      </c>
      <c r="F711" s="2">
        <v>3</v>
      </c>
      <c r="G711" s="2" t="s">
        <v>1053</v>
      </c>
      <c r="H711" s="2" t="s">
        <v>2870</v>
      </c>
      <c r="I711" s="2">
        <v>10</v>
      </c>
      <c r="L711" s="2">
        <v>5</v>
      </c>
      <c r="M711" s="2" t="s">
        <v>5861</v>
      </c>
      <c r="N711" s="2" t="s">
        <v>5862</v>
      </c>
      <c r="S711" s="2" t="s">
        <v>109</v>
      </c>
      <c r="T711" s="2" t="s">
        <v>2945</v>
      </c>
      <c r="Y711" s="2" t="s">
        <v>1445</v>
      </c>
      <c r="Z711" s="2" t="s">
        <v>3392</v>
      </c>
      <c r="AC711" s="2">
        <v>9</v>
      </c>
      <c r="AD711" s="2" t="s">
        <v>72</v>
      </c>
      <c r="AE711" s="2" t="s">
        <v>3809</v>
      </c>
    </row>
    <row r="712" spans="1:72" ht="13.5" customHeight="1">
      <c r="A712" s="5" t="str">
        <f t="shared" si="35"/>
        <v>1861_각현내_037</v>
      </c>
      <c r="B712" s="2">
        <v>1861</v>
      </c>
      <c r="C712" s="2" t="s">
        <v>5173</v>
      </c>
      <c r="D712" s="2" t="s">
        <v>5174</v>
      </c>
      <c r="E712" s="2">
        <v>711</v>
      </c>
      <c r="F712" s="2">
        <v>3</v>
      </c>
      <c r="G712" s="2" t="s">
        <v>1053</v>
      </c>
      <c r="H712" s="2" t="s">
        <v>2870</v>
      </c>
      <c r="I712" s="2">
        <v>10</v>
      </c>
      <c r="L712" s="2">
        <v>5</v>
      </c>
      <c r="M712" s="2" t="s">
        <v>5861</v>
      </c>
      <c r="N712" s="2" t="s">
        <v>5862</v>
      </c>
      <c r="S712" s="2" t="s">
        <v>207</v>
      </c>
      <c r="T712" s="2" t="s">
        <v>2949</v>
      </c>
      <c r="AC712" s="2">
        <v>29</v>
      </c>
      <c r="AD712" s="2" t="s">
        <v>77</v>
      </c>
      <c r="AE712" s="2" t="s">
        <v>3811</v>
      </c>
    </row>
    <row r="713" spans="1:72" ht="13.5" customHeight="1">
      <c r="A713" s="5" t="str">
        <f t="shared" si="35"/>
        <v>1861_각현내_037</v>
      </c>
      <c r="B713" s="2">
        <v>1861</v>
      </c>
      <c r="C713" s="2" t="s">
        <v>5173</v>
      </c>
      <c r="D713" s="2" t="s">
        <v>5174</v>
      </c>
      <c r="E713" s="2">
        <v>712</v>
      </c>
      <c r="F713" s="2">
        <v>3</v>
      </c>
      <c r="G713" s="2" t="s">
        <v>1053</v>
      </c>
      <c r="H713" s="2" t="s">
        <v>2870</v>
      </c>
      <c r="I713" s="2">
        <v>10</v>
      </c>
      <c r="L713" s="2">
        <v>5</v>
      </c>
      <c r="M713" s="2" t="s">
        <v>5861</v>
      </c>
      <c r="N713" s="2" t="s">
        <v>5862</v>
      </c>
      <c r="S713" s="2" t="s">
        <v>207</v>
      </c>
      <c r="T713" s="2" t="s">
        <v>2949</v>
      </c>
      <c r="AC713" s="2">
        <v>17</v>
      </c>
      <c r="AD713" s="2" t="s">
        <v>114</v>
      </c>
      <c r="AE713" s="2" t="s">
        <v>3820</v>
      </c>
    </row>
    <row r="714" spans="1:72" ht="13.5" customHeight="1">
      <c r="A714" s="5" t="str">
        <f t="shared" si="35"/>
        <v>1861_각현내_037</v>
      </c>
      <c r="B714" s="2">
        <v>1861</v>
      </c>
      <c r="C714" s="2" t="s">
        <v>5173</v>
      </c>
      <c r="D714" s="2" t="s">
        <v>5174</v>
      </c>
      <c r="E714" s="2">
        <v>713</v>
      </c>
      <c r="F714" s="2">
        <v>3</v>
      </c>
      <c r="G714" s="2" t="s">
        <v>1053</v>
      </c>
      <c r="H714" s="2" t="s">
        <v>2870</v>
      </c>
      <c r="I714" s="2">
        <v>11</v>
      </c>
      <c r="J714" s="2" t="s">
        <v>1569</v>
      </c>
      <c r="K714" s="2" t="s">
        <v>2901</v>
      </c>
      <c r="L714" s="2">
        <v>1</v>
      </c>
      <c r="M714" s="2" t="s">
        <v>1569</v>
      </c>
      <c r="N714" s="2" t="s">
        <v>2901</v>
      </c>
      <c r="T714" s="2" t="s">
        <v>5220</v>
      </c>
      <c r="U714" s="2" t="s">
        <v>6161</v>
      </c>
      <c r="V714" s="2" t="s">
        <v>2981</v>
      </c>
      <c r="W714" s="2" t="s">
        <v>215</v>
      </c>
      <c r="X714" s="2" t="s">
        <v>2995</v>
      </c>
      <c r="Y714" s="2" t="s">
        <v>1570</v>
      </c>
      <c r="Z714" s="2" t="s">
        <v>3431</v>
      </c>
      <c r="AC714" s="2">
        <v>58</v>
      </c>
      <c r="AD714" s="2" t="s">
        <v>508</v>
      </c>
      <c r="AE714" s="2" t="s">
        <v>3855</v>
      </c>
      <c r="AJ714" s="2" t="s">
        <v>17</v>
      </c>
      <c r="AK714" s="2" t="s">
        <v>3864</v>
      </c>
      <c r="AL714" s="2" t="s">
        <v>152</v>
      </c>
      <c r="AM714" s="2" t="s">
        <v>3880</v>
      </c>
      <c r="AT714" s="2" t="s">
        <v>137</v>
      </c>
      <c r="AU714" s="2" t="s">
        <v>2972</v>
      </c>
      <c r="AV714" s="2" t="s">
        <v>1439</v>
      </c>
      <c r="AW714" s="2" t="s">
        <v>4106</v>
      </c>
      <c r="BG714" s="2" t="s">
        <v>137</v>
      </c>
      <c r="BH714" s="2" t="s">
        <v>2972</v>
      </c>
      <c r="BI714" s="2" t="s">
        <v>1571</v>
      </c>
      <c r="BJ714" s="2" t="s">
        <v>4460</v>
      </c>
      <c r="BK714" s="2" t="s">
        <v>137</v>
      </c>
      <c r="BL714" s="2" t="s">
        <v>2972</v>
      </c>
      <c r="BM714" s="2" t="s">
        <v>1572</v>
      </c>
      <c r="BN714" s="2" t="s">
        <v>4734</v>
      </c>
      <c r="BO714" s="2" t="s">
        <v>137</v>
      </c>
      <c r="BP714" s="2" t="s">
        <v>2972</v>
      </c>
      <c r="BQ714" s="2" t="s">
        <v>1573</v>
      </c>
      <c r="BR714" s="2" t="s">
        <v>5002</v>
      </c>
      <c r="BS714" s="2" t="s">
        <v>39</v>
      </c>
      <c r="BT714" s="2" t="s">
        <v>3867</v>
      </c>
    </row>
    <row r="715" spans="1:72" ht="13.5" customHeight="1">
      <c r="A715" s="5" t="str">
        <f t="shared" ref="A715:A732" si="36">HYPERLINK("http://kyu.snu.ac.kr/sdhj/index.jsp?type=hj/GK14785_00_IH_0001_038.jpg","1861_각현내_038")</f>
        <v>1861_각현내_038</v>
      </c>
      <c r="B715" s="2">
        <v>1861</v>
      </c>
      <c r="C715" s="2" t="s">
        <v>5173</v>
      </c>
      <c r="D715" s="2" t="s">
        <v>5174</v>
      </c>
      <c r="E715" s="2">
        <v>714</v>
      </c>
      <c r="F715" s="2">
        <v>3</v>
      </c>
      <c r="G715" s="2" t="s">
        <v>1053</v>
      </c>
      <c r="H715" s="2" t="s">
        <v>2870</v>
      </c>
      <c r="I715" s="2">
        <v>11</v>
      </c>
      <c r="L715" s="2">
        <v>1</v>
      </c>
      <c r="M715" s="2" t="s">
        <v>1569</v>
      </c>
      <c r="N715" s="2" t="s">
        <v>2901</v>
      </c>
      <c r="S715" s="2" t="s">
        <v>51</v>
      </c>
      <c r="T715" s="2" t="s">
        <v>2942</v>
      </c>
      <c r="W715" s="2" t="s">
        <v>127</v>
      </c>
      <c r="X715" s="2" t="s">
        <v>2989</v>
      </c>
      <c r="Y715" s="2" t="s">
        <v>10</v>
      </c>
      <c r="Z715" s="2" t="s">
        <v>2986</v>
      </c>
      <c r="AC715" s="2">
        <v>58</v>
      </c>
      <c r="AD715" s="2" t="s">
        <v>508</v>
      </c>
      <c r="AE715" s="2" t="s">
        <v>3855</v>
      </c>
      <c r="AJ715" s="2" t="s">
        <v>17</v>
      </c>
      <c r="AK715" s="2" t="s">
        <v>3864</v>
      </c>
      <c r="AL715" s="2" t="s">
        <v>130</v>
      </c>
      <c r="AM715" s="2" t="s">
        <v>3873</v>
      </c>
      <c r="AT715" s="2" t="s">
        <v>137</v>
      </c>
      <c r="AU715" s="2" t="s">
        <v>2972</v>
      </c>
      <c r="AV715" s="2" t="s">
        <v>1574</v>
      </c>
      <c r="AW715" s="2" t="s">
        <v>4119</v>
      </c>
      <c r="BG715" s="2" t="s">
        <v>137</v>
      </c>
      <c r="BH715" s="2" t="s">
        <v>2972</v>
      </c>
      <c r="BI715" s="2" t="s">
        <v>751</v>
      </c>
      <c r="BJ715" s="2" t="s">
        <v>4368</v>
      </c>
      <c r="BK715" s="2" t="s">
        <v>137</v>
      </c>
      <c r="BL715" s="2" t="s">
        <v>2972</v>
      </c>
      <c r="BM715" s="2" t="s">
        <v>1174</v>
      </c>
      <c r="BN715" s="2" t="s">
        <v>4411</v>
      </c>
      <c r="BO715" s="2" t="s">
        <v>137</v>
      </c>
      <c r="BP715" s="2" t="s">
        <v>2972</v>
      </c>
      <c r="BQ715" s="2" t="s">
        <v>1575</v>
      </c>
      <c r="BR715" s="2" t="s">
        <v>5496</v>
      </c>
      <c r="BS715" s="2" t="s">
        <v>632</v>
      </c>
      <c r="BT715" s="2" t="s">
        <v>3892</v>
      </c>
    </row>
    <row r="716" spans="1:72" ht="13.5" customHeight="1">
      <c r="A716" s="5" t="str">
        <f t="shared" si="36"/>
        <v>1861_각현내_038</v>
      </c>
      <c r="B716" s="2">
        <v>1861</v>
      </c>
      <c r="C716" s="2" t="s">
        <v>5173</v>
      </c>
      <c r="D716" s="2" t="s">
        <v>5174</v>
      </c>
      <c r="E716" s="2">
        <v>715</v>
      </c>
      <c r="F716" s="2">
        <v>3</v>
      </c>
      <c r="G716" s="2" t="s">
        <v>1053</v>
      </c>
      <c r="H716" s="2" t="s">
        <v>2870</v>
      </c>
      <c r="I716" s="2">
        <v>11</v>
      </c>
      <c r="L716" s="2">
        <v>2</v>
      </c>
      <c r="M716" s="2" t="s">
        <v>5863</v>
      </c>
      <c r="N716" s="2" t="s">
        <v>5864</v>
      </c>
      <c r="T716" s="2" t="s">
        <v>5220</v>
      </c>
      <c r="U716" s="2" t="s">
        <v>229</v>
      </c>
      <c r="V716" s="2" t="s">
        <v>2966</v>
      </c>
      <c r="W716" s="2" t="s">
        <v>47</v>
      </c>
      <c r="X716" s="2" t="s">
        <v>5196</v>
      </c>
      <c r="Y716" s="2" t="s">
        <v>1576</v>
      </c>
      <c r="Z716" s="2" t="s">
        <v>3432</v>
      </c>
      <c r="AC716" s="2">
        <v>76</v>
      </c>
      <c r="AD716" s="2" t="s">
        <v>552</v>
      </c>
      <c r="AE716" s="2" t="s">
        <v>3857</v>
      </c>
      <c r="AJ716" s="2" t="s">
        <v>17</v>
      </c>
      <c r="AK716" s="2" t="s">
        <v>3864</v>
      </c>
      <c r="AL716" s="2" t="s">
        <v>152</v>
      </c>
      <c r="AM716" s="2" t="s">
        <v>3880</v>
      </c>
      <c r="AT716" s="2" t="s">
        <v>229</v>
      </c>
      <c r="AU716" s="2" t="s">
        <v>2966</v>
      </c>
      <c r="AV716" s="2" t="s">
        <v>1577</v>
      </c>
      <c r="AW716" s="2" t="s">
        <v>4120</v>
      </c>
      <c r="BG716" s="2" t="s">
        <v>229</v>
      </c>
      <c r="BH716" s="2" t="s">
        <v>2966</v>
      </c>
      <c r="BI716" s="2" t="s">
        <v>1578</v>
      </c>
      <c r="BJ716" s="2" t="s">
        <v>4461</v>
      </c>
      <c r="BK716" s="2" t="s">
        <v>229</v>
      </c>
      <c r="BL716" s="2" t="s">
        <v>2966</v>
      </c>
      <c r="BM716" s="2" t="s">
        <v>1579</v>
      </c>
      <c r="BN716" s="2" t="s">
        <v>4735</v>
      </c>
      <c r="BO716" s="2" t="s">
        <v>137</v>
      </c>
      <c r="BP716" s="2" t="s">
        <v>2972</v>
      </c>
      <c r="BQ716" s="2" t="s">
        <v>1580</v>
      </c>
      <c r="BR716" s="2" t="s">
        <v>5003</v>
      </c>
      <c r="BS716" s="2" t="s">
        <v>142</v>
      </c>
      <c r="BT716" s="2" t="s">
        <v>3884</v>
      </c>
    </row>
    <row r="717" spans="1:72" ht="13.5" customHeight="1">
      <c r="A717" s="5" t="str">
        <f t="shared" si="36"/>
        <v>1861_각현내_038</v>
      </c>
      <c r="B717" s="2">
        <v>1861</v>
      </c>
      <c r="C717" s="2" t="s">
        <v>5173</v>
      </c>
      <c r="D717" s="2" t="s">
        <v>5174</v>
      </c>
      <c r="E717" s="2">
        <v>716</v>
      </c>
      <c r="F717" s="2">
        <v>3</v>
      </c>
      <c r="G717" s="2" t="s">
        <v>1053</v>
      </c>
      <c r="H717" s="2" t="s">
        <v>2870</v>
      </c>
      <c r="I717" s="2">
        <v>11</v>
      </c>
      <c r="L717" s="2">
        <v>2</v>
      </c>
      <c r="M717" s="2" t="s">
        <v>5863</v>
      </c>
      <c r="N717" s="2" t="s">
        <v>5864</v>
      </c>
      <c r="S717" s="2" t="s">
        <v>51</v>
      </c>
      <c r="T717" s="2" t="s">
        <v>2942</v>
      </c>
      <c r="W717" s="2" t="s">
        <v>215</v>
      </c>
      <c r="X717" s="2" t="s">
        <v>2995</v>
      </c>
      <c r="Y717" s="2" t="s">
        <v>10</v>
      </c>
      <c r="Z717" s="2" t="s">
        <v>2986</v>
      </c>
      <c r="AC717" s="2">
        <v>61</v>
      </c>
      <c r="AD717" s="2" t="s">
        <v>508</v>
      </c>
      <c r="AE717" s="2" t="s">
        <v>3855</v>
      </c>
      <c r="AJ717" s="2" t="s">
        <v>17</v>
      </c>
      <c r="AK717" s="2" t="s">
        <v>3864</v>
      </c>
      <c r="AL717" s="2" t="s">
        <v>206</v>
      </c>
      <c r="AM717" s="2" t="s">
        <v>3891</v>
      </c>
      <c r="AT717" s="2" t="s">
        <v>229</v>
      </c>
      <c r="AU717" s="2" t="s">
        <v>2966</v>
      </c>
      <c r="AV717" s="2" t="s">
        <v>1581</v>
      </c>
      <c r="AW717" s="2" t="s">
        <v>3705</v>
      </c>
      <c r="BG717" s="2" t="s">
        <v>229</v>
      </c>
      <c r="BH717" s="2" t="s">
        <v>2966</v>
      </c>
      <c r="BI717" s="2" t="s">
        <v>1511</v>
      </c>
      <c r="BJ717" s="2" t="s">
        <v>4192</v>
      </c>
      <c r="BK717" s="2" t="s">
        <v>229</v>
      </c>
      <c r="BL717" s="2" t="s">
        <v>2966</v>
      </c>
      <c r="BM717" s="2" t="s">
        <v>1582</v>
      </c>
      <c r="BN717" s="2" t="s">
        <v>4736</v>
      </c>
      <c r="BO717" s="2" t="s">
        <v>137</v>
      </c>
      <c r="BP717" s="2" t="s">
        <v>2972</v>
      </c>
      <c r="BQ717" s="2" t="s">
        <v>1583</v>
      </c>
      <c r="BR717" s="2" t="s">
        <v>5291</v>
      </c>
      <c r="BS717" s="2" t="s">
        <v>729</v>
      </c>
      <c r="BT717" s="2" t="s">
        <v>3901</v>
      </c>
    </row>
    <row r="718" spans="1:72" ht="13.5" customHeight="1">
      <c r="A718" s="5" t="str">
        <f t="shared" si="36"/>
        <v>1861_각현내_038</v>
      </c>
      <c r="B718" s="2">
        <v>1861</v>
      </c>
      <c r="C718" s="2" t="s">
        <v>5173</v>
      </c>
      <c r="D718" s="2" t="s">
        <v>5174</v>
      </c>
      <c r="E718" s="2">
        <v>717</v>
      </c>
      <c r="F718" s="2">
        <v>3</v>
      </c>
      <c r="G718" s="2" t="s">
        <v>1053</v>
      </c>
      <c r="H718" s="2" t="s">
        <v>2870</v>
      </c>
      <c r="I718" s="2">
        <v>11</v>
      </c>
      <c r="L718" s="2">
        <v>2</v>
      </c>
      <c r="M718" s="2" t="s">
        <v>5863</v>
      </c>
      <c r="N718" s="2" t="s">
        <v>5864</v>
      </c>
      <c r="S718" s="2" t="s">
        <v>109</v>
      </c>
      <c r="T718" s="2" t="s">
        <v>2945</v>
      </c>
      <c r="Y718" s="2" t="s">
        <v>1584</v>
      </c>
      <c r="Z718" s="2" t="s">
        <v>3433</v>
      </c>
      <c r="AC718" s="2">
        <v>34</v>
      </c>
      <c r="AD718" s="2" t="s">
        <v>136</v>
      </c>
      <c r="AE718" s="2" t="s">
        <v>3827</v>
      </c>
    </row>
    <row r="719" spans="1:72" ht="13.5" customHeight="1">
      <c r="A719" s="5" t="str">
        <f t="shared" si="36"/>
        <v>1861_각현내_038</v>
      </c>
      <c r="B719" s="2">
        <v>1861</v>
      </c>
      <c r="C719" s="2" t="s">
        <v>5173</v>
      </c>
      <c r="D719" s="2" t="s">
        <v>5174</v>
      </c>
      <c r="E719" s="2">
        <v>718</v>
      </c>
      <c r="F719" s="2">
        <v>3</v>
      </c>
      <c r="G719" s="2" t="s">
        <v>1053</v>
      </c>
      <c r="H719" s="2" t="s">
        <v>2870</v>
      </c>
      <c r="I719" s="2">
        <v>11</v>
      </c>
      <c r="L719" s="2">
        <v>2</v>
      </c>
      <c r="M719" s="2" t="s">
        <v>5863</v>
      </c>
      <c r="N719" s="2" t="s">
        <v>5864</v>
      </c>
      <c r="S719" s="2" t="s">
        <v>111</v>
      </c>
      <c r="T719" s="2" t="s">
        <v>2946</v>
      </c>
      <c r="W719" s="2" t="s">
        <v>276</v>
      </c>
      <c r="X719" s="2" t="s">
        <v>2999</v>
      </c>
      <c r="Y719" s="2" t="s">
        <v>10</v>
      </c>
      <c r="Z719" s="2" t="s">
        <v>2986</v>
      </c>
      <c r="AC719" s="2">
        <v>28</v>
      </c>
      <c r="AD719" s="2" t="s">
        <v>79</v>
      </c>
      <c r="AE719" s="2" t="s">
        <v>3812</v>
      </c>
    </row>
    <row r="720" spans="1:72" ht="13.5" customHeight="1">
      <c r="A720" s="5" t="str">
        <f t="shared" si="36"/>
        <v>1861_각현내_038</v>
      </c>
      <c r="B720" s="2">
        <v>1861</v>
      </c>
      <c r="C720" s="2" t="s">
        <v>5173</v>
      </c>
      <c r="D720" s="2" t="s">
        <v>5174</v>
      </c>
      <c r="E720" s="2">
        <v>719</v>
      </c>
      <c r="F720" s="2">
        <v>3</v>
      </c>
      <c r="G720" s="2" t="s">
        <v>1053</v>
      </c>
      <c r="H720" s="2" t="s">
        <v>2870</v>
      </c>
      <c r="I720" s="2">
        <v>11</v>
      </c>
      <c r="L720" s="2">
        <v>2</v>
      </c>
      <c r="M720" s="2" t="s">
        <v>5863</v>
      </c>
      <c r="N720" s="2" t="s">
        <v>5864</v>
      </c>
      <c r="S720" s="2" t="s">
        <v>109</v>
      </c>
      <c r="T720" s="2" t="s">
        <v>2945</v>
      </c>
      <c r="Y720" s="2" t="s">
        <v>243</v>
      </c>
      <c r="Z720" s="2" t="s">
        <v>3073</v>
      </c>
      <c r="AC720" s="2">
        <v>20</v>
      </c>
      <c r="AD720" s="2" t="s">
        <v>114</v>
      </c>
      <c r="AE720" s="2" t="s">
        <v>3820</v>
      </c>
    </row>
    <row r="721" spans="1:72" ht="13.5" customHeight="1">
      <c r="A721" s="5" t="str">
        <f t="shared" si="36"/>
        <v>1861_각현내_038</v>
      </c>
      <c r="B721" s="2">
        <v>1861</v>
      </c>
      <c r="C721" s="2" t="s">
        <v>5173</v>
      </c>
      <c r="D721" s="2" t="s">
        <v>5174</v>
      </c>
      <c r="E721" s="2">
        <v>720</v>
      </c>
      <c r="F721" s="2">
        <v>3</v>
      </c>
      <c r="G721" s="2" t="s">
        <v>1053</v>
      </c>
      <c r="H721" s="2" t="s">
        <v>2870</v>
      </c>
      <c r="I721" s="2">
        <v>11</v>
      </c>
      <c r="L721" s="2">
        <v>2</v>
      </c>
      <c r="M721" s="2" t="s">
        <v>5863</v>
      </c>
      <c r="N721" s="2" t="s">
        <v>5864</v>
      </c>
      <c r="S721" s="2" t="s">
        <v>207</v>
      </c>
      <c r="T721" s="2" t="s">
        <v>2949</v>
      </c>
      <c r="AC721" s="2">
        <v>21</v>
      </c>
      <c r="AD721" s="2" t="s">
        <v>344</v>
      </c>
      <c r="AE721" s="2" t="s">
        <v>3845</v>
      </c>
    </row>
    <row r="722" spans="1:72" ht="13.5" customHeight="1">
      <c r="A722" s="5" t="str">
        <f t="shared" si="36"/>
        <v>1861_각현내_038</v>
      </c>
      <c r="B722" s="2">
        <v>1861</v>
      </c>
      <c r="C722" s="2" t="s">
        <v>5173</v>
      </c>
      <c r="D722" s="2" t="s">
        <v>5174</v>
      </c>
      <c r="E722" s="2">
        <v>721</v>
      </c>
      <c r="F722" s="2">
        <v>3</v>
      </c>
      <c r="G722" s="2" t="s">
        <v>1053</v>
      </c>
      <c r="H722" s="2" t="s">
        <v>2870</v>
      </c>
      <c r="I722" s="2">
        <v>11</v>
      </c>
      <c r="L722" s="2">
        <v>2</v>
      </c>
      <c r="M722" s="2" t="s">
        <v>5863</v>
      </c>
      <c r="N722" s="2" t="s">
        <v>5864</v>
      </c>
      <c r="S722" s="2" t="s">
        <v>207</v>
      </c>
      <c r="T722" s="2" t="s">
        <v>2949</v>
      </c>
      <c r="AC722" s="2">
        <v>15</v>
      </c>
      <c r="AD722" s="2" t="s">
        <v>552</v>
      </c>
      <c r="AE722" s="2" t="s">
        <v>3857</v>
      </c>
    </row>
    <row r="723" spans="1:72" ht="13.5" customHeight="1">
      <c r="A723" s="5" t="str">
        <f t="shared" si="36"/>
        <v>1861_각현내_038</v>
      </c>
      <c r="B723" s="2">
        <v>1861</v>
      </c>
      <c r="C723" s="2" t="s">
        <v>5173</v>
      </c>
      <c r="D723" s="2" t="s">
        <v>5174</v>
      </c>
      <c r="E723" s="2">
        <v>722</v>
      </c>
      <c r="F723" s="2">
        <v>3</v>
      </c>
      <c r="G723" s="2" t="s">
        <v>1053</v>
      </c>
      <c r="H723" s="2" t="s">
        <v>2870</v>
      </c>
      <c r="I723" s="2">
        <v>11</v>
      </c>
      <c r="L723" s="2">
        <v>2</v>
      </c>
      <c r="M723" s="2" t="s">
        <v>5863</v>
      </c>
      <c r="N723" s="2" t="s">
        <v>5864</v>
      </c>
      <c r="T723" s="2" t="s">
        <v>5221</v>
      </c>
      <c r="U723" s="2" t="s">
        <v>66</v>
      </c>
      <c r="V723" s="2" t="s">
        <v>2961</v>
      </c>
      <c r="Y723" s="2" t="s">
        <v>1585</v>
      </c>
      <c r="Z723" s="2" t="s">
        <v>3434</v>
      </c>
      <c r="AC723" s="2">
        <v>8</v>
      </c>
      <c r="AD723" s="2" t="s">
        <v>461</v>
      </c>
      <c r="AE723" s="2" t="s">
        <v>3853</v>
      </c>
    </row>
    <row r="724" spans="1:72" ht="13.5" customHeight="1">
      <c r="A724" s="5" t="str">
        <f t="shared" si="36"/>
        <v>1861_각현내_038</v>
      </c>
      <c r="B724" s="2">
        <v>1861</v>
      </c>
      <c r="C724" s="2" t="s">
        <v>5173</v>
      </c>
      <c r="D724" s="2" t="s">
        <v>5174</v>
      </c>
      <c r="E724" s="2">
        <v>723</v>
      </c>
      <c r="F724" s="2">
        <v>3</v>
      </c>
      <c r="G724" s="2" t="s">
        <v>1053</v>
      </c>
      <c r="H724" s="2" t="s">
        <v>2870</v>
      </c>
      <c r="I724" s="2">
        <v>11</v>
      </c>
      <c r="L724" s="2">
        <v>2</v>
      </c>
      <c r="M724" s="2" t="s">
        <v>5863</v>
      </c>
      <c r="N724" s="2" t="s">
        <v>5864</v>
      </c>
      <c r="T724" s="2" t="s">
        <v>5221</v>
      </c>
      <c r="U724" s="2" t="s">
        <v>63</v>
      </c>
      <c r="V724" s="2" t="s">
        <v>2960</v>
      </c>
      <c r="Y724" s="2" t="s">
        <v>1178</v>
      </c>
      <c r="Z724" s="2" t="s">
        <v>3312</v>
      </c>
      <c r="AC724" s="2">
        <v>7</v>
      </c>
      <c r="AD724" s="2" t="s">
        <v>310</v>
      </c>
      <c r="AE724" s="2" t="s">
        <v>3403</v>
      </c>
    </row>
    <row r="725" spans="1:72" ht="13.5" customHeight="1">
      <c r="A725" s="5" t="str">
        <f t="shared" si="36"/>
        <v>1861_각현내_038</v>
      </c>
      <c r="B725" s="2">
        <v>1861</v>
      </c>
      <c r="C725" s="2" t="s">
        <v>5173</v>
      </c>
      <c r="D725" s="2" t="s">
        <v>5174</v>
      </c>
      <c r="E725" s="2">
        <v>724</v>
      </c>
      <c r="F725" s="2">
        <v>3</v>
      </c>
      <c r="G725" s="2" t="s">
        <v>1053</v>
      </c>
      <c r="H725" s="2" t="s">
        <v>2870</v>
      </c>
      <c r="I725" s="2">
        <v>11</v>
      </c>
      <c r="L725" s="2">
        <v>3</v>
      </c>
      <c r="M725" s="2" t="s">
        <v>5865</v>
      </c>
      <c r="N725" s="2" t="s">
        <v>5866</v>
      </c>
      <c r="T725" s="2" t="s">
        <v>5220</v>
      </c>
      <c r="U725" s="2" t="s">
        <v>229</v>
      </c>
      <c r="V725" s="2" t="s">
        <v>2966</v>
      </c>
      <c r="W725" s="2" t="s">
        <v>47</v>
      </c>
      <c r="X725" s="2" t="s">
        <v>5196</v>
      </c>
      <c r="Y725" s="2" t="s">
        <v>1586</v>
      </c>
      <c r="Z725" s="2" t="s">
        <v>3435</v>
      </c>
      <c r="AC725" s="2">
        <v>65</v>
      </c>
      <c r="AD725" s="2" t="s">
        <v>257</v>
      </c>
      <c r="AE725" s="2" t="s">
        <v>3838</v>
      </c>
      <c r="AJ725" s="2" t="s">
        <v>17</v>
      </c>
      <c r="AK725" s="2" t="s">
        <v>3864</v>
      </c>
      <c r="AL725" s="2" t="s">
        <v>152</v>
      </c>
      <c r="AM725" s="2" t="s">
        <v>3880</v>
      </c>
      <c r="AT725" s="2" t="s">
        <v>229</v>
      </c>
      <c r="AU725" s="2" t="s">
        <v>2966</v>
      </c>
      <c r="AV725" s="2" t="s">
        <v>1577</v>
      </c>
      <c r="AW725" s="2" t="s">
        <v>4120</v>
      </c>
      <c r="BG725" s="2" t="s">
        <v>229</v>
      </c>
      <c r="BH725" s="2" t="s">
        <v>2966</v>
      </c>
      <c r="BI725" s="2" t="s">
        <v>1578</v>
      </c>
      <c r="BJ725" s="2" t="s">
        <v>4461</v>
      </c>
      <c r="BK725" s="2" t="s">
        <v>229</v>
      </c>
      <c r="BL725" s="2" t="s">
        <v>2966</v>
      </c>
      <c r="BM725" s="2" t="s">
        <v>1579</v>
      </c>
      <c r="BN725" s="2" t="s">
        <v>4735</v>
      </c>
      <c r="BO725" s="2" t="s">
        <v>137</v>
      </c>
      <c r="BP725" s="2" t="s">
        <v>2972</v>
      </c>
      <c r="BQ725" s="2" t="s">
        <v>1587</v>
      </c>
      <c r="BR725" s="2" t="s">
        <v>5004</v>
      </c>
      <c r="BS725" s="2" t="s">
        <v>142</v>
      </c>
      <c r="BT725" s="2" t="s">
        <v>3884</v>
      </c>
    </row>
    <row r="726" spans="1:72" ht="13.5" customHeight="1">
      <c r="A726" s="5" t="str">
        <f t="shared" si="36"/>
        <v>1861_각현내_038</v>
      </c>
      <c r="B726" s="2">
        <v>1861</v>
      </c>
      <c r="C726" s="2" t="s">
        <v>5173</v>
      </c>
      <c r="D726" s="2" t="s">
        <v>5174</v>
      </c>
      <c r="E726" s="2">
        <v>725</v>
      </c>
      <c r="F726" s="2">
        <v>3</v>
      </c>
      <c r="G726" s="2" t="s">
        <v>1053</v>
      </c>
      <c r="H726" s="2" t="s">
        <v>2870</v>
      </c>
      <c r="I726" s="2">
        <v>11</v>
      </c>
      <c r="L726" s="2">
        <v>3</v>
      </c>
      <c r="M726" s="2" t="s">
        <v>5865</v>
      </c>
      <c r="N726" s="2" t="s">
        <v>5866</v>
      </c>
      <c r="S726" s="2" t="s">
        <v>51</v>
      </c>
      <c r="T726" s="2" t="s">
        <v>2942</v>
      </c>
      <c r="W726" s="2" t="s">
        <v>546</v>
      </c>
      <c r="X726" s="2" t="s">
        <v>3007</v>
      </c>
      <c r="Y726" s="2" t="s">
        <v>10</v>
      </c>
      <c r="Z726" s="2" t="s">
        <v>2986</v>
      </c>
      <c r="AC726" s="2">
        <v>58</v>
      </c>
      <c r="AD726" s="2" t="s">
        <v>49</v>
      </c>
      <c r="AE726" s="2" t="s">
        <v>3804</v>
      </c>
      <c r="AJ726" s="2" t="s">
        <v>17</v>
      </c>
      <c r="AK726" s="2" t="s">
        <v>3864</v>
      </c>
      <c r="AL726" s="2" t="s">
        <v>39</v>
      </c>
      <c r="AM726" s="2" t="s">
        <v>3867</v>
      </c>
      <c r="AT726" s="2" t="s">
        <v>229</v>
      </c>
      <c r="AU726" s="2" t="s">
        <v>2966</v>
      </c>
      <c r="AV726" s="2" t="s">
        <v>1588</v>
      </c>
      <c r="AW726" s="2" t="s">
        <v>4121</v>
      </c>
      <c r="BG726" s="2" t="s">
        <v>229</v>
      </c>
      <c r="BH726" s="2" t="s">
        <v>2966</v>
      </c>
      <c r="BI726" s="2" t="s">
        <v>431</v>
      </c>
      <c r="BJ726" s="2" t="s">
        <v>3977</v>
      </c>
      <c r="BK726" s="2" t="s">
        <v>229</v>
      </c>
      <c r="BL726" s="2" t="s">
        <v>2966</v>
      </c>
      <c r="BM726" s="2" t="s">
        <v>1589</v>
      </c>
      <c r="BN726" s="2" t="s">
        <v>4737</v>
      </c>
      <c r="BO726" s="2" t="s">
        <v>137</v>
      </c>
      <c r="BP726" s="2" t="s">
        <v>2972</v>
      </c>
      <c r="BQ726" s="2" t="s">
        <v>1590</v>
      </c>
      <c r="BR726" s="2" t="s">
        <v>5471</v>
      </c>
      <c r="BS726" s="2" t="s">
        <v>94</v>
      </c>
      <c r="BT726" s="2" t="s">
        <v>5274</v>
      </c>
    </row>
    <row r="727" spans="1:72" ht="13.5" customHeight="1">
      <c r="A727" s="5" t="str">
        <f t="shared" si="36"/>
        <v>1861_각현내_038</v>
      </c>
      <c r="B727" s="2">
        <v>1861</v>
      </c>
      <c r="C727" s="2" t="s">
        <v>5173</v>
      </c>
      <c r="D727" s="2" t="s">
        <v>5174</v>
      </c>
      <c r="E727" s="2">
        <v>726</v>
      </c>
      <c r="F727" s="2">
        <v>3</v>
      </c>
      <c r="G727" s="2" t="s">
        <v>1053</v>
      </c>
      <c r="H727" s="2" t="s">
        <v>2870</v>
      </c>
      <c r="I727" s="2">
        <v>11</v>
      </c>
      <c r="L727" s="2">
        <v>3</v>
      </c>
      <c r="M727" s="2" t="s">
        <v>5865</v>
      </c>
      <c r="N727" s="2" t="s">
        <v>5866</v>
      </c>
      <c r="S727" s="2" t="s">
        <v>109</v>
      </c>
      <c r="T727" s="2" t="s">
        <v>2945</v>
      </c>
      <c r="Y727" s="2" t="s">
        <v>1591</v>
      </c>
      <c r="Z727" s="2" t="s">
        <v>3436</v>
      </c>
      <c r="AC727" s="2">
        <v>33</v>
      </c>
      <c r="AD727" s="2" t="s">
        <v>112</v>
      </c>
      <c r="AE727" s="2" t="s">
        <v>3819</v>
      </c>
    </row>
    <row r="728" spans="1:72" ht="13.5" customHeight="1">
      <c r="A728" s="5" t="str">
        <f t="shared" si="36"/>
        <v>1861_각현내_038</v>
      </c>
      <c r="B728" s="2">
        <v>1861</v>
      </c>
      <c r="C728" s="2" t="s">
        <v>5173</v>
      </c>
      <c r="D728" s="2" t="s">
        <v>5174</v>
      </c>
      <c r="E728" s="2">
        <v>727</v>
      </c>
      <c r="F728" s="2">
        <v>3</v>
      </c>
      <c r="G728" s="2" t="s">
        <v>1053</v>
      </c>
      <c r="H728" s="2" t="s">
        <v>2870</v>
      </c>
      <c r="I728" s="2">
        <v>11</v>
      </c>
      <c r="L728" s="2">
        <v>3</v>
      </c>
      <c r="M728" s="2" t="s">
        <v>5865</v>
      </c>
      <c r="N728" s="2" t="s">
        <v>5866</v>
      </c>
      <c r="S728" s="2" t="s">
        <v>109</v>
      </c>
      <c r="T728" s="2" t="s">
        <v>2945</v>
      </c>
      <c r="Y728" s="2" t="s">
        <v>1592</v>
      </c>
      <c r="Z728" s="2" t="s">
        <v>3437</v>
      </c>
      <c r="AC728" s="2">
        <v>30</v>
      </c>
      <c r="AD728" s="2" t="s">
        <v>110</v>
      </c>
      <c r="AE728" s="2" t="s">
        <v>3818</v>
      </c>
    </row>
    <row r="729" spans="1:72" ht="13.5" customHeight="1">
      <c r="A729" s="5" t="str">
        <f t="shared" si="36"/>
        <v>1861_각현내_038</v>
      </c>
      <c r="B729" s="2">
        <v>1861</v>
      </c>
      <c r="C729" s="2" t="s">
        <v>5173</v>
      </c>
      <c r="D729" s="2" t="s">
        <v>5174</v>
      </c>
      <c r="E729" s="2">
        <v>728</v>
      </c>
      <c r="F729" s="2">
        <v>3</v>
      </c>
      <c r="G729" s="2" t="s">
        <v>1053</v>
      </c>
      <c r="H729" s="2" t="s">
        <v>2870</v>
      </c>
      <c r="I729" s="2">
        <v>11</v>
      </c>
      <c r="L729" s="2">
        <v>3</v>
      </c>
      <c r="M729" s="2" t="s">
        <v>5865</v>
      </c>
      <c r="N729" s="2" t="s">
        <v>5866</v>
      </c>
      <c r="S729" s="2" t="s">
        <v>109</v>
      </c>
      <c r="T729" s="2" t="s">
        <v>2945</v>
      </c>
      <c r="Y729" s="2" t="s">
        <v>1593</v>
      </c>
      <c r="Z729" s="2" t="s">
        <v>3438</v>
      </c>
      <c r="AC729" s="2">
        <v>21</v>
      </c>
      <c r="AD729" s="2" t="s">
        <v>344</v>
      </c>
      <c r="AE729" s="2" t="s">
        <v>3845</v>
      </c>
    </row>
    <row r="730" spans="1:72" ht="13.5" customHeight="1">
      <c r="A730" s="5" t="str">
        <f t="shared" si="36"/>
        <v>1861_각현내_038</v>
      </c>
      <c r="B730" s="2">
        <v>1861</v>
      </c>
      <c r="C730" s="2" t="s">
        <v>5173</v>
      </c>
      <c r="D730" s="2" t="s">
        <v>5174</v>
      </c>
      <c r="E730" s="2">
        <v>729</v>
      </c>
      <c r="F730" s="2">
        <v>3</v>
      </c>
      <c r="G730" s="2" t="s">
        <v>1053</v>
      </c>
      <c r="H730" s="2" t="s">
        <v>2870</v>
      </c>
      <c r="I730" s="2">
        <v>11</v>
      </c>
      <c r="L730" s="2">
        <v>3</v>
      </c>
      <c r="M730" s="2" t="s">
        <v>5865</v>
      </c>
      <c r="N730" s="2" t="s">
        <v>5866</v>
      </c>
      <c r="S730" s="2" t="s">
        <v>207</v>
      </c>
      <c r="T730" s="2" t="s">
        <v>2949</v>
      </c>
      <c r="AC730" s="2">
        <v>23</v>
      </c>
      <c r="AD730" s="2" t="s">
        <v>119</v>
      </c>
      <c r="AE730" s="2" t="s">
        <v>3822</v>
      </c>
    </row>
    <row r="731" spans="1:72" ht="13.5" customHeight="1">
      <c r="A731" s="5" t="str">
        <f t="shared" si="36"/>
        <v>1861_각현내_038</v>
      </c>
      <c r="B731" s="2">
        <v>1861</v>
      </c>
      <c r="C731" s="2" t="s">
        <v>5173</v>
      </c>
      <c r="D731" s="2" t="s">
        <v>5174</v>
      </c>
      <c r="E731" s="2">
        <v>730</v>
      </c>
      <c r="F731" s="2">
        <v>3</v>
      </c>
      <c r="G731" s="2" t="s">
        <v>1053</v>
      </c>
      <c r="H731" s="2" t="s">
        <v>2870</v>
      </c>
      <c r="I731" s="2">
        <v>11</v>
      </c>
      <c r="L731" s="2">
        <v>3</v>
      </c>
      <c r="M731" s="2" t="s">
        <v>5865</v>
      </c>
      <c r="N731" s="2" t="s">
        <v>5866</v>
      </c>
      <c r="S731" s="2" t="s">
        <v>207</v>
      </c>
      <c r="T731" s="2" t="s">
        <v>2949</v>
      </c>
      <c r="AC731" s="2">
        <v>16</v>
      </c>
      <c r="AD731" s="2" t="s">
        <v>552</v>
      </c>
      <c r="AE731" s="2" t="s">
        <v>3857</v>
      </c>
    </row>
    <row r="732" spans="1:72" ht="13.5" customHeight="1">
      <c r="A732" s="5" t="str">
        <f t="shared" si="36"/>
        <v>1861_각현내_038</v>
      </c>
      <c r="B732" s="2">
        <v>1861</v>
      </c>
      <c r="C732" s="2" t="s">
        <v>5173</v>
      </c>
      <c r="D732" s="2" t="s">
        <v>5174</v>
      </c>
      <c r="E732" s="2">
        <v>731</v>
      </c>
      <c r="F732" s="2">
        <v>3</v>
      </c>
      <c r="G732" s="2" t="s">
        <v>1053</v>
      </c>
      <c r="H732" s="2" t="s">
        <v>2870</v>
      </c>
      <c r="I732" s="2">
        <v>11</v>
      </c>
      <c r="L732" s="2">
        <v>3</v>
      </c>
      <c r="M732" s="2" t="s">
        <v>5865</v>
      </c>
      <c r="N732" s="2" t="s">
        <v>5866</v>
      </c>
      <c r="S732" s="2" t="s">
        <v>207</v>
      </c>
      <c r="T732" s="2" t="s">
        <v>2949</v>
      </c>
      <c r="AC732" s="2">
        <v>13</v>
      </c>
      <c r="AD732" s="2" t="s">
        <v>72</v>
      </c>
      <c r="AE732" s="2" t="s">
        <v>3809</v>
      </c>
    </row>
    <row r="733" spans="1:72" ht="13.5" customHeight="1">
      <c r="A733" s="5" t="str">
        <f t="shared" ref="A733:A749" si="37">HYPERLINK("http://kyu.snu.ac.kr/sdhj/index.jsp?type=hj/GK14785_00_IH_0001_039.jpg","1861_각현내_039")</f>
        <v>1861_각현내_039</v>
      </c>
      <c r="B733" s="2">
        <v>1861</v>
      </c>
      <c r="C733" s="2" t="s">
        <v>5173</v>
      </c>
      <c r="D733" s="2" t="s">
        <v>5174</v>
      </c>
      <c r="E733" s="2">
        <v>732</v>
      </c>
      <c r="F733" s="2">
        <v>3</v>
      </c>
      <c r="G733" s="2" t="s">
        <v>1053</v>
      </c>
      <c r="H733" s="2" t="s">
        <v>2870</v>
      </c>
      <c r="I733" s="2">
        <v>11</v>
      </c>
      <c r="L733" s="2">
        <v>4</v>
      </c>
      <c r="M733" s="2" t="s">
        <v>5867</v>
      </c>
      <c r="N733" s="2" t="s">
        <v>5868</v>
      </c>
      <c r="O733" s="2" t="s">
        <v>6</v>
      </c>
      <c r="P733" s="2" t="s">
        <v>2927</v>
      </c>
      <c r="T733" s="2" t="s">
        <v>5220</v>
      </c>
      <c r="U733" s="2" t="s">
        <v>229</v>
      </c>
      <c r="V733" s="2" t="s">
        <v>2966</v>
      </c>
      <c r="W733" s="2" t="s">
        <v>546</v>
      </c>
      <c r="X733" s="2" t="s">
        <v>3007</v>
      </c>
      <c r="Y733" s="2" t="s">
        <v>1594</v>
      </c>
      <c r="Z733" s="2" t="s">
        <v>3439</v>
      </c>
      <c r="AC733" s="2">
        <v>32</v>
      </c>
      <c r="AD733" s="2" t="s">
        <v>129</v>
      </c>
      <c r="AE733" s="2" t="s">
        <v>3826</v>
      </c>
      <c r="AJ733" s="2" t="s">
        <v>17</v>
      </c>
      <c r="AK733" s="2" t="s">
        <v>3864</v>
      </c>
      <c r="AL733" s="2" t="s">
        <v>39</v>
      </c>
      <c r="AM733" s="2" t="s">
        <v>3867</v>
      </c>
      <c r="AT733" s="2" t="s">
        <v>229</v>
      </c>
      <c r="AU733" s="2" t="s">
        <v>2966</v>
      </c>
      <c r="AV733" s="2" t="s">
        <v>1383</v>
      </c>
      <c r="AW733" s="2" t="s">
        <v>3378</v>
      </c>
      <c r="BG733" s="2" t="s">
        <v>229</v>
      </c>
      <c r="BH733" s="2" t="s">
        <v>2966</v>
      </c>
      <c r="BI733" s="2" t="s">
        <v>1595</v>
      </c>
      <c r="BJ733" s="2" t="s">
        <v>4462</v>
      </c>
      <c r="BK733" s="2" t="s">
        <v>229</v>
      </c>
      <c r="BL733" s="2" t="s">
        <v>2966</v>
      </c>
      <c r="BM733" s="2" t="s">
        <v>1596</v>
      </c>
      <c r="BN733" s="2" t="s">
        <v>4738</v>
      </c>
      <c r="BO733" s="2" t="s">
        <v>137</v>
      </c>
      <c r="BP733" s="2" t="s">
        <v>2972</v>
      </c>
      <c r="BQ733" s="2" t="s">
        <v>1597</v>
      </c>
      <c r="BR733" s="2" t="s">
        <v>5573</v>
      </c>
      <c r="BS733" s="2" t="s">
        <v>415</v>
      </c>
      <c r="BT733" s="2" t="s">
        <v>3898</v>
      </c>
    </row>
    <row r="734" spans="1:72" ht="13.5" customHeight="1">
      <c r="A734" s="5" t="str">
        <f t="shared" si="37"/>
        <v>1861_각현내_039</v>
      </c>
      <c r="B734" s="2">
        <v>1861</v>
      </c>
      <c r="C734" s="2" t="s">
        <v>5173</v>
      </c>
      <c r="D734" s="2" t="s">
        <v>5174</v>
      </c>
      <c r="E734" s="2">
        <v>733</v>
      </c>
      <c r="F734" s="2">
        <v>3</v>
      </c>
      <c r="G734" s="2" t="s">
        <v>1053</v>
      </c>
      <c r="H734" s="2" t="s">
        <v>2870</v>
      </c>
      <c r="I734" s="2">
        <v>11</v>
      </c>
      <c r="L734" s="2">
        <v>4</v>
      </c>
      <c r="M734" s="2" t="s">
        <v>5867</v>
      </c>
      <c r="N734" s="2" t="s">
        <v>5868</v>
      </c>
      <c r="S734" s="2" t="s">
        <v>51</v>
      </c>
      <c r="T734" s="2" t="s">
        <v>2942</v>
      </c>
      <c r="W734" s="2" t="s">
        <v>127</v>
      </c>
      <c r="X734" s="2" t="s">
        <v>2989</v>
      </c>
      <c r="Y734" s="2" t="s">
        <v>10</v>
      </c>
      <c r="Z734" s="2" t="s">
        <v>2986</v>
      </c>
      <c r="AC734" s="2">
        <v>45</v>
      </c>
      <c r="AD734" s="2" t="s">
        <v>315</v>
      </c>
      <c r="AE734" s="2" t="s">
        <v>3843</v>
      </c>
      <c r="AJ734" s="2" t="s">
        <v>17</v>
      </c>
      <c r="AK734" s="2" t="s">
        <v>3864</v>
      </c>
      <c r="AL734" s="2" t="s">
        <v>130</v>
      </c>
      <c r="AM734" s="2" t="s">
        <v>3873</v>
      </c>
      <c r="AT734" s="2" t="s">
        <v>137</v>
      </c>
      <c r="AU734" s="2" t="s">
        <v>2972</v>
      </c>
      <c r="AV734" s="2" t="s">
        <v>681</v>
      </c>
      <c r="AW734" s="2" t="s">
        <v>3187</v>
      </c>
      <c r="BG734" s="2" t="s">
        <v>137</v>
      </c>
      <c r="BH734" s="2" t="s">
        <v>2972</v>
      </c>
      <c r="BI734" s="2" t="s">
        <v>1598</v>
      </c>
      <c r="BJ734" s="2" t="s">
        <v>4463</v>
      </c>
      <c r="BK734" s="2" t="s">
        <v>137</v>
      </c>
      <c r="BL734" s="2" t="s">
        <v>2972</v>
      </c>
      <c r="BM734" s="2" t="s">
        <v>1599</v>
      </c>
      <c r="BN734" s="2" t="s">
        <v>4739</v>
      </c>
      <c r="BO734" s="2" t="s">
        <v>137</v>
      </c>
      <c r="BP734" s="2" t="s">
        <v>2972</v>
      </c>
      <c r="BQ734" s="2" t="s">
        <v>1600</v>
      </c>
      <c r="BR734" s="2" t="s">
        <v>5485</v>
      </c>
      <c r="BS734" s="2" t="s">
        <v>94</v>
      </c>
      <c r="BT734" s="2" t="s">
        <v>5274</v>
      </c>
    </row>
    <row r="735" spans="1:72" ht="13.5" customHeight="1">
      <c r="A735" s="5" t="str">
        <f t="shared" si="37"/>
        <v>1861_각현내_039</v>
      </c>
      <c r="B735" s="2">
        <v>1861</v>
      </c>
      <c r="C735" s="2" t="s">
        <v>5173</v>
      </c>
      <c r="D735" s="2" t="s">
        <v>5174</v>
      </c>
      <c r="E735" s="2">
        <v>734</v>
      </c>
      <c r="F735" s="2">
        <v>3</v>
      </c>
      <c r="G735" s="2" t="s">
        <v>1053</v>
      </c>
      <c r="H735" s="2" t="s">
        <v>2870</v>
      </c>
      <c r="I735" s="2">
        <v>11</v>
      </c>
      <c r="L735" s="2">
        <v>4</v>
      </c>
      <c r="M735" s="2" t="s">
        <v>5867</v>
      </c>
      <c r="N735" s="2" t="s">
        <v>5868</v>
      </c>
      <c r="S735" s="2" t="s">
        <v>109</v>
      </c>
      <c r="T735" s="2" t="s">
        <v>2945</v>
      </c>
      <c r="Y735" s="2" t="s">
        <v>1079</v>
      </c>
      <c r="Z735" s="2" t="s">
        <v>3272</v>
      </c>
      <c r="AC735" s="2">
        <v>10</v>
      </c>
      <c r="AD735" s="2" t="s">
        <v>902</v>
      </c>
      <c r="AE735" s="2" t="s">
        <v>3859</v>
      </c>
    </row>
    <row r="736" spans="1:72" ht="13.5" customHeight="1">
      <c r="A736" s="5" t="str">
        <f t="shared" si="37"/>
        <v>1861_각현내_039</v>
      </c>
      <c r="B736" s="2">
        <v>1861</v>
      </c>
      <c r="C736" s="2" t="s">
        <v>5173</v>
      </c>
      <c r="D736" s="2" t="s">
        <v>5174</v>
      </c>
      <c r="E736" s="2">
        <v>735</v>
      </c>
      <c r="F736" s="2">
        <v>3</v>
      </c>
      <c r="G736" s="2" t="s">
        <v>1053</v>
      </c>
      <c r="H736" s="2" t="s">
        <v>2870</v>
      </c>
      <c r="I736" s="2">
        <v>11</v>
      </c>
      <c r="L736" s="2">
        <v>4</v>
      </c>
      <c r="M736" s="2" t="s">
        <v>5867</v>
      </c>
      <c r="N736" s="2" t="s">
        <v>5868</v>
      </c>
      <c r="S736" s="2" t="s">
        <v>109</v>
      </c>
      <c r="T736" s="2" t="s">
        <v>2945</v>
      </c>
      <c r="Y736" s="2" t="s">
        <v>1601</v>
      </c>
      <c r="Z736" s="2" t="s">
        <v>3440</v>
      </c>
      <c r="AC736" s="2">
        <v>8</v>
      </c>
      <c r="AD736" s="2" t="s">
        <v>461</v>
      </c>
      <c r="AE736" s="2" t="s">
        <v>3853</v>
      </c>
    </row>
    <row r="737" spans="1:72" ht="13.5" customHeight="1">
      <c r="A737" s="5" t="str">
        <f t="shared" si="37"/>
        <v>1861_각현내_039</v>
      </c>
      <c r="B737" s="2">
        <v>1861</v>
      </c>
      <c r="C737" s="2" t="s">
        <v>5173</v>
      </c>
      <c r="D737" s="2" t="s">
        <v>5174</v>
      </c>
      <c r="E737" s="2">
        <v>736</v>
      </c>
      <c r="F737" s="2">
        <v>3</v>
      </c>
      <c r="G737" s="2" t="s">
        <v>1053</v>
      </c>
      <c r="H737" s="2" t="s">
        <v>2870</v>
      </c>
      <c r="I737" s="2">
        <v>11</v>
      </c>
      <c r="L737" s="2">
        <v>4</v>
      </c>
      <c r="M737" s="2" t="s">
        <v>5867</v>
      </c>
      <c r="N737" s="2" t="s">
        <v>5868</v>
      </c>
      <c r="S737" s="2" t="s">
        <v>207</v>
      </c>
      <c r="T737" s="2" t="s">
        <v>2949</v>
      </c>
      <c r="AC737" s="2">
        <v>5</v>
      </c>
      <c r="AD737" s="2" t="s">
        <v>257</v>
      </c>
      <c r="AE737" s="2" t="s">
        <v>3838</v>
      </c>
    </row>
    <row r="738" spans="1:72" ht="13.5" customHeight="1">
      <c r="A738" s="5" t="str">
        <f t="shared" si="37"/>
        <v>1861_각현내_039</v>
      </c>
      <c r="B738" s="2">
        <v>1861</v>
      </c>
      <c r="C738" s="2" t="s">
        <v>5173</v>
      </c>
      <c r="D738" s="2" t="s">
        <v>5174</v>
      </c>
      <c r="E738" s="2">
        <v>737</v>
      </c>
      <c r="F738" s="2">
        <v>3</v>
      </c>
      <c r="G738" s="2" t="s">
        <v>1053</v>
      </c>
      <c r="H738" s="2" t="s">
        <v>2870</v>
      </c>
      <c r="I738" s="2">
        <v>11</v>
      </c>
      <c r="L738" s="2">
        <v>4</v>
      </c>
      <c r="M738" s="2" t="s">
        <v>5867</v>
      </c>
      <c r="N738" s="2" t="s">
        <v>5868</v>
      </c>
      <c r="S738" s="2" t="s">
        <v>207</v>
      </c>
      <c r="T738" s="2" t="s">
        <v>2949</v>
      </c>
      <c r="AC738" s="2">
        <v>4</v>
      </c>
      <c r="AD738" s="2" t="s">
        <v>216</v>
      </c>
      <c r="AE738" s="2" t="s">
        <v>3834</v>
      </c>
    </row>
    <row r="739" spans="1:72" ht="13.5" customHeight="1">
      <c r="A739" s="5" t="str">
        <f t="shared" si="37"/>
        <v>1861_각현내_039</v>
      </c>
      <c r="B739" s="2">
        <v>1861</v>
      </c>
      <c r="C739" s="2" t="s">
        <v>5173</v>
      </c>
      <c r="D739" s="2" t="s">
        <v>5174</v>
      </c>
      <c r="E739" s="2">
        <v>738</v>
      </c>
      <c r="F739" s="2">
        <v>3</v>
      </c>
      <c r="G739" s="2" t="s">
        <v>1053</v>
      </c>
      <c r="H739" s="2" t="s">
        <v>2870</v>
      </c>
      <c r="I739" s="2">
        <v>11</v>
      </c>
      <c r="L739" s="2">
        <v>5</v>
      </c>
      <c r="M739" s="2" t="s">
        <v>5869</v>
      </c>
      <c r="N739" s="2" t="s">
        <v>5870</v>
      </c>
      <c r="T739" s="2" t="s">
        <v>5220</v>
      </c>
      <c r="U739" s="2" t="s">
        <v>229</v>
      </c>
      <c r="V739" s="2" t="s">
        <v>2966</v>
      </c>
      <c r="W739" s="2" t="s">
        <v>546</v>
      </c>
      <c r="X739" s="2" t="s">
        <v>3007</v>
      </c>
      <c r="Y739" s="2" t="s">
        <v>1602</v>
      </c>
      <c r="Z739" s="2" t="s">
        <v>3441</v>
      </c>
      <c r="AC739" s="2">
        <v>57</v>
      </c>
      <c r="AD739" s="2" t="s">
        <v>200</v>
      </c>
      <c r="AE739" s="2" t="s">
        <v>3832</v>
      </c>
      <c r="AJ739" s="2" t="s">
        <v>17</v>
      </c>
      <c r="AK739" s="2" t="s">
        <v>3864</v>
      </c>
      <c r="AL739" s="2" t="s">
        <v>39</v>
      </c>
      <c r="AM739" s="2" t="s">
        <v>3867</v>
      </c>
      <c r="AT739" s="2" t="s">
        <v>229</v>
      </c>
      <c r="AU739" s="2" t="s">
        <v>2966</v>
      </c>
      <c r="AV739" s="2" t="s">
        <v>1603</v>
      </c>
      <c r="AW739" s="2" t="s">
        <v>3966</v>
      </c>
      <c r="BG739" s="2" t="s">
        <v>229</v>
      </c>
      <c r="BH739" s="2" t="s">
        <v>2966</v>
      </c>
      <c r="BI739" s="2" t="s">
        <v>1604</v>
      </c>
      <c r="BJ739" s="2" t="s">
        <v>4464</v>
      </c>
      <c r="BK739" s="2" t="s">
        <v>229</v>
      </c>
      <c r="BL739" s="2" t="s">
        <v>2966</v>
      </c>
      <c r="BM739" s="2" t="s">
        <v>1605</v>
      </c>
      <c r="BN739" s="2" t="s">
        <v>3411</v>
      </c>
      <c r="BO739" s="2" t="s">
        <v>229</v>
      </c>
      <c r="BP739" s="2" t="s">
        <v>2966</v>
      </c>
      <c r="BQ739" s="2" t="s">
        <v>1606</v>
      </c>
      <c r="BR739" s="2" t="s">
        <v>5005</v>
      </c>
      <c r="BS739" s="2" t="s">
        <v>1062</v>
      </c>
      <c r="BT739" s="2" t="s">
        <v>3903</v>
      </c>
    </row>
    <row r="740" spans="1:72" ht="13.5" customHeight="1">
      <c r="A740" s="5" t="str">
        <f t="shared" si="37"/>
        <v>1861_각현내_039</v>
      </c>
      <c r="B740" s="2">
        <v>1861</v>
      </c>
      <c r="C740" s="2" t="s">
        <v>5173</v>
      </c>
      <c r="D740" s="2" t="s">
        <v>5174</v>
      </c>
      <c r="E740" s="2">
        <v>739</v>
      </c>
      <c r="F740" s="2">
        <v>3</v>
      </c>
      <c r="G740" s="2" t="s">
        <v>1053</v>
      </c>
      <c r="H740" s="2" t="s">
        <v>2870</v>
      </c>
      <c r="I740" s="2">
        <v>11</v>
      </c>
      <c r="L740" s="2">
        <v>5</v>
      </c>
      <c r="M740" s="2" t="s">
        <v>5869</v>
      </c>
      <c r="N740" s="2" t="s">
        <v>5870</v>
      </c>
      <c r="S740" s="2" t="s">
        <v>51</v>
      </c>
      <c r="T740" s="2" t="s">
        <v>2942</v>
      </c>
      <c r="W740" s="2" t="s">
        <v>135</v>
      </c>
      <c r="X740" s="2" t="s">
        <v>2990</v>
      </c>
      <c r="Y740" s="2" t="s">
        <v>10</v>
      </c>
      <c r="Z740" s="2" t="s">
        <v>2986</v>
      </c>
      <c r="AC740" s="2">
        <v>57</v>
      </c>
      <c r="AD740" s="2" t="s">
        <v>200</v>
      </c>
      <c r="AE740" s="2" t="s">
        <v>3832</v>
      </c>
      <c r="AJ740" s="2" t="s">
        <v>17</v>
      </c>
      <c r="AK740" s="2" t="s">
        <v>3864</v>
      </c>
      <c r="AL740" s="2" t="s">
        <v>39</v>
      </c>
      <c r="AM740" s="2" t="s">
        <v>3867</v>
      </c>
      <c r="AT740" s="2" t="s">
        <v>137</v>
      </c>
      <c r="AU740" s="2" t="s">
        <v>2972</v>
      </c>
      <c r="AV740" s="2" t="s">
        <v>1607</v>
      </c>
      <c r="AW740" s="2" t="s">
        <v>4122</v>
      </c>
      <c r="BG740" s="2" t="s">
        <v>137</v>
      </c>
      <c r="BH740" s="2" t="s">
        <v>2972</v>
      </c>
      <c r="BI740" s="2" t="s">
        <v>1608</v>
      </c>
      <c r="BJ740" s="2" t="s">
        <v>4465</v>
      </c>
      <c r="BK740" s="2" t="s">
        <v>137</v>
      </c>
      <c r="BL740" s="2" t="s">
        <v>2972</v>
      </c>
      <c r="BM740" s="2" t="s">
        <v>1609</v>
      </c>
      <c r="BN740" s="2" t="s">
        <v>4740</v>
      </c>
      <c r="BO740" s="2" t="s">
        <v>137</v>
      </c>
      <c r="BP740" s="2" t="s">
        <v>2972</v>
      </c>
      <c r="BQ740" s="2" t="s">
        <v>1610</v>
      </c>
      <c r="BR740" s="2" t="s">
        <v>5006</v>
      </c>
      <c r="BS740" s="2" t="s">
        <v>185</v>
      </c>
      <c r="BT740" s="2" t="s">
        <v>3906</v>
      </c>
    </row>
    <row r="741" spans="1:72" ht="13.5" customHeight="1">
      <c r="A741" s="5" t="str">
        <f t="shared" si="37"/>
        <v>1861_각현내_039</v>
      </c>
      <c r="B741" s="2">
        <v>1861</v>
      </c>
      <c r="C741" s="2" t="s">
        <v>5173</v>
      </c>
      <c r="D741" s="2" t="s">
        <v>5174</v>
      </c>
      <c r="E741" s="2">
        <v>740</v>
      </c>
      <c r="F741" s="2">
        <v>3</v>
      </c>
      <c r="G741" s="2" t="s">
        <v>1053</v>
      </c>
      <c r="H741" s="2" t="s">
        <v>2870</v>
      </c>
      <c r="I741" s="2">
        <v>11</v>
      </c>
      <c r="L741" s="2">
        <v>5</v>
      </c>
      <c r="M741" s="2" t="s">
        <v>5869</v>
      </c>
      <c r="N741" s="2" t="s">
        <v>5870</v>
      </c>
      <c r="S741" s="2" t="s">
        <v>109</v>
      </c>
      <c r="T741" s="2" t="s">
        <v>2945</v>
      </c>
      <c r="Y741" s="2" t="s">
        <v>1611</v>
      </c>
      <c r="Z741" s="2" t="s">
        <v>3442</v>
      </c>
      <c r="AC741" s="2">
        <v>14</v>
      </c>
      <c r="AD741" s="2" t="s">
        <v>178</v>
      </c>
      <c r="AE741" s="2" t="s">
        <v>3830</v>
      </c>
    </row>
    <row r="742" spans="1:72" ht="13.5" customHeight="1">
      <c r="A742" s="5" t="str">
        <f t="shared" si="37"/>
        <v>1861_각현내_039</v>
      </c>
      <c r="B742" s="2">
        <v>1861</v>
      </c>
      <c r="C742" s="2" t="s">
        <v>5173</v>
      </c>
      <c r="D742" s="2" t="s">
        <v>5174</v>
      </c>
      <c r="E742" s="2">
        <v>741</v>
      </c>
      <c r="F742" s="2">
        <v>3</v>
      </c>
      <c r="G742" s="2" t="s">
        <v>1053</v>
      </c>
      <c r="H742" s="2" t="s">
        <v>2870</v>
      </c>
      <c r="I742" s="2">
        <v>11</v>
      </c>
      <c r="L742" s="2">
        <v>5</v>
      </c>
      <c r="M742" s="2" t="s">
        <v>5869</v>
      </c>
      <c r="N742" s="2" t="s">
        <v>5870</v>
      </c>
      <c r="S742" s="2" t="s">
        <v>109</v>
      </c>
      <c r="T742" s="2" t="s">
        <v>2945</v>
      </c>
      <c r="Y742" s="2" t="s">
        <v>1098</v>
      </c>
      <c r="Z742" s="2" t="s">
        <v>5246</v>
      </c>
      <c r="AC742" s="2">
        <v>19</v>
      </c>
      <c r="AD742" s="2" t="s">
        <v>346</v>
      </c>
      <c r="AE742" s="2" t="s">
        <v>3846</v>
      </c>
    </row>
    <row r="743" spans="1:72" ht="13.5" customHeight="1">
      <c r="A743" s="5" t="str">
        <f t="shared" si="37"/>
        <v>1861_각현내_039</v>
      </c>
      <c r="B743" s="2">
        <v>1861</v>
      </c>
      <c r="C743" s="2" t="s">
        <v>5173</v>
      </c>
      <c r="D743" s="2" t="s">
        <v>5174</v>
      </c>
      <c r="E743" s="2">
        <v>742</v>
      </c>
      <c r="F743" s="2">
        <v>3</v>
      </c>
      <c r="G743" s="2" t="s">
        <v>1053</v>
      </c>
      <c r="H743" s="2" t="s">
        <v>2870</v>
      </c>
      <c r="I743" s="2">
        <v>11</v>
      </c>
      <c r="L743" s="2">
        <v>5</v>
      </c>
      <c r="M743" s="2" t="s">
        <v>5869</v>
      </c>
      <c r="N743" s="2" t="s">
        <v>5870</v>
      </c>
      <c r="S743" s="2" t="s">
        <v>207</v>
      </c>
      <c r="T743" s="2" t="s">
        <v>2949</v>
      </c>
      <c r="AC743" s="2">
        <v>17</v>
      </c>
      <c r="AD743" s="2" t="s">
        <v>114</v>
      </c>
      <c r="AE743" s="2" t="s">
        <v>3820</v>
      </c>
    </row>
    <row r="744" spans="1:72" ht="13.5" customHeight="1">
      <c r="A744" s="5" t="str">
        <f t="shared" si="37"/>
        <v>1861_각현내_039</v>
      </c>
      <c r="B744" s="2">
        <v>1861</v>
      </c>
      <c r="C744" s="2" t="s">
        <v>5173</v>
      </c>
      <c r="D744" s="2" t="s">
        <v>5174</v>
      </c>
      <c r="E744" s="2">
        <v>743</v>
      </c>
      <c r="F744" s="2">
        <v>3</v>
      </c>
      <c r="G744" s="2" t="s">
        <v>1053</v>
      </c>
      <c r="H744" s="2" t="s">
        <v>2870</v>
      </c>
      <c r="I744" s="2">
        <v>11</v>
      </c>
      <c r="L744" s="2">
        <v>5</v>
      </c>
      <c r="M744" s="2" t="s">
        <v>5869</v>
      </c>
      <c r="N744" s="2" t="s">
        <v>5870</v>
      </c>
      <c r="S744" s="2" t="s">
        <v>207</v>
      </c>
      <c r="T744" s="2" t="s">
        <v>2949</v>
      </c>
      <c r="AC744" s="2">
        <v>18</v>
      </c>
      <c r="AD744" s="2" t="s">
        <v>125</v>
      </c>
      <c r="AE744" s="2" t="s">
        <v>3825</v>
      </c>
    </row>
    <row r="745" spans="1:72" ht="13.5" customHeight="1">
      <c r="A745" s="5" t="str">
        <f t="shared" si="37"/>
        <v>1861_각현내_039</v>
      </c>
      <c r="B745" s="2">
        <v>1861</v>
      </c>
      <c r="C745" s="2" t="s">
        <v>5173</v>
      </c>
      <c r="D745" s="2" t="s">
        <v>5174</v>
      </c>
      <c r="E745" s="2">
        <v>744</v>
      </c>
      <c r="F745" s="2">
        <v>3</v>
      </c>
      <c r="G745" s="2" t="s">
        <v>1053</v>
      </c>
      <c r="H745" s="2" t="s">
        <v>2870</v>
      </c>
      <c r="I745" s="2">
        <v>12</v>
      </c>
      <c r="J745" s="2" t="s">
        <v>1612</v>
      </c>
      <c r="K745" s="2" t="s">
        <v>2902</v>
      </c>
      <c r="L745" s="2">
        <v>1</v>
      </c>
      <c r="M745" s="2" t="s">
        <v>1612</v>
      </c>
      <c r="N745" s="2" t="s">
        <v>2902</v>
      </c>
      <c r="T745" s="2" t="s">
        <v>5220</v>
      </c>
      <c r="U745" s="2" t="s">
        <v>229</v>
      </c>
      <c r="V745" s="2" t="s">
        <v>2966</v>
      </c>
      <c r="W745" s="2" t="s">
        <v>135</v>
      </c>
      <c r="X745" s="2" t="s">
        <v>2990</v>
      </c>
      <c r="Y745" s="2" t="s">
        <v>76</v>
      </c>
      <c r="Z745" s="2" t="s">
        <v>3042</v>
      </c>
      <c r="AC745" s="2">
        <v>70</v>
      </c>
      <c r="AD745" s="2" t="s">
        <v>86</v>
      </c>
      <c r="AE745" s="2" t="s">
        <v>3815</v>
      </c>
      <c r="AJ745" s="2" t="s">
        <v>17</v>
      </c>
      <c r="AK745" s="2" t="s">
        <v>3864</v>
      </c>
      <c r="AL745" s="2" t="s">
        <v>39</v>
      </c>
      <c r="AM745" s="2" t="s">
        <v>3867</v>
      </c>
      <c r="AT745" s="2" t="s">
        <v>229</v>
      </c>
      <c r="AU745" s="2" t="s">
        <v>2966</v>
      </c>
      <c r="AV745" s="2" t="s">
        <v>1613</v>
      </c>
      <c r="AW745" s="2" t="s">
        <v>4123</v>
      </c>
      <c r="BG745" s="2" t="s">
        <v>229</v>
      </c>
      <c r="BH745" s="2" t="s">
        <v>2966</v>
      </c>
      <c r="BI745" s="2" t="s">
        <v>1266</v>
      </c>
      <c r="BJ745" s="2" t="s">
        <v>4425</v>
      </c>
      <c r="BK745" s="2" t="s">
        <v>229</v>
      </c>
      <c r="BL745" s="2" t="s">
        <v>2966</v>
      </c>
      <c r="BM745" s="2" t="s">
        <v>1614</v>
      </c>
      <c r="BN745" s="2" t="s">
        <v>4741</v>
      </c>
      <c r="BO745" s="2" t="s">
        <v>137</v>
      </c>
      <c r="BP745" s="2" t="s">
        <v>2972</v>
      </c>
      <c r="BQ745" s="2" t="s">
        <v>1615</v>
      </c>
      <c r="BR745" s="2" t="s">
        <v>5478</v>
      </c>
      <c r="BS745" s="2" t="s">
        <v>94</v>
      </c>
      <c r="BT745" s="2" t="s">
        <v>5274</v>
      </c>
    </row>
    <row r="746" spans="1:72" ht="13.5" customHeight="1">
      <c r="A746" s="5" t="str">
        <f t="shared" si="37"/>
        <v>1861_각현내_039</v>
      </c>
      <c r="B746" s="2">
        <v>1861</v>
      </c>
      <c r="C746" s="2" t="s">
        <v>5173</v>
      </c>
      <c r="D746" s="2" t="s">
        <v>5174</v>
      </c>
      <c r="E746" s="2">
        <v>745</v>
      </c>
      <c r="F746" s="2">
        <v>3</v>
      </c>
      <c r="G746" s="2" t="s">
        <v>1053</v>
      </c>
      <c r="H746" s="2" t="s">
        <v>2870</v>
      </c>
      <c r="I746" s="2">
        <v>12</v>
      </c>
      <c r="L746" s="2">
        <v>1</v>
      </c>
      <c r="M746" s="2" t="s">
        <v>1612</v>
      </c>
      <c r="N746" s="2" t="s">
        <v>2902</v>
      </c>
      <c r="S746" s="2" t="s">
        <v>51</v>
      </c>
      <c r="T746" s="2" t="s">
        <v>2942</v>
      </c>
      <c r="W746" s="2" t="s">
        <v>215</v>
      </c>
      <c r="X746" s="2" t="s">
        <v>2995</v>
      </c>
      <c r="Y746" s="2" t="s">
        <v>10</v>
      </c>
      <c r="Z746" s="2" t="s">
        <v>2986</v>
      </c>
      <c r="AC746" s="2">
        <v>70</v>
      </c>
      <c r="AD746" s="2" t="s">
        <v>1616</v>
      </c>
      <c r="AE746" s="2" t="s">
        <v>3861</v>
      </c>
      <c r="AJ746" s="2" t="s">
        <v>17</v>
      </c>
      <c r="AK746" s="2" t="s">
        <v>3864</v>
      </c>
      <c r="AL746" s="2" t="s">
        <v>152</v>
      </c>
      <c r="AM746" s="2" t="s">
        <v>3880</v>
      </c>
      <c r="AT746" s="2" t="s">
        <v>229</v>
      </c>
      <c r="AU746" s="2" t="s">
        <v>2966</v>
      </c>
      <c r="AV746" s="2" t="s">
        <v>1561</v>
      </c>
      <c r="AW746" s="2" t="s">
        <v>4118</v>
      </c>
      <c r="BG746" s="2" t="s">
        <v>229</v>
      </c>
      <c r="BH746" s="2" t="s">
        <v>2966</v>
      </c>
      <c r="BI746" s="2" t="s">
        <v>1617</v>
      </c>
      <c r="BJ746" s="2" t="s">
        <v>3401</v>
      </c>
      <c r="BK746" s="2" t="s">
        <v>229</v>
      </c>
      <c r="BL746" s="2" t="s">
        <v>2966</v>
      </c>
      <c r="BM746" s="2" t="s">
        <v>1618</v>
      </c>
      <c r="BN746" s="2" t="s">
        <v>4742</v>
      </c>
      <c r="BO746" s="2" t="s">
        <v>229</v>
      </c>
      <c r="BP746" s="2" t="s">
        <v>2966</v>
      </c>
      <c r="BQ746" s="2" t="s">
        <v>1619</v>
      </c>
      <c r="BR746" s="2" t="s">
        <v>5550</v>
      </c>
      <c r="BS746" s="2" t="s">
        <v>415</v>
      </c>
      <c r="BT746" s="2" t="s">
        <v>3898</v>
      </c>
    </row>
    <row r="747" spans="1:72" ht="13.5" customHeight="1">
      <c r="A747" s="5" t="str">
        <f t="shared" si="37"/>
        <v>1861_각현내_039</v>
      </c>
      <c r="B747" s="2">
        <v>1861</v>
      </c>
      <c r="C747" s="2" t="s">
        <v>5173</v>
      </c>
      <c r="D747" s="2" t="s">
        <v>5174</v>
      </c>
      <c r="E747" s="2">
        <v>746</v>
      </c>
      <c r="F747" s="2">
        <v>3</v>
      </c>
      <c r="G747" s="2" t="s">
        <v>1053</v>
      </c>
      <c r="H747" s="2" t="s">
        <v>2870</v>
      </c>
      <c r="I747" s="2">
        <v>12</v>
      </c>
      <c r="L747" s="2">
        <v>1</v>
      </c>
      <c r="M747" s="2" t="s">
        <v>1612</v>
      </c>
      <c r="N747" s="2" t="s">
        <v>2902</v>
      </c>
      <c r="S747" s="2" t="s">
        <v>109</v>
      </c>
      <c r="T747" s="2" t="s">
        <v>2945</v>
      </c>
      <c r="Y747" s="2" t="s">
        <v>1620</v>
      </c>
      <c r="Z747" s="2" t="s">
        <v>3443</v>
      </c>
      <c r="AC747" s="2">
        <v>40</v>
      </c>
      <c r="AD747" s="2" t="s">
        <v>146</v>
      </c>
      <c r="AE747" s="2" t="s">
        <v>3828</v>
      </c>
    </row>
    <row r="748" spans="1:72" ht="13.5" customHeight="1">
      <c r="A748" s="5" t="str">
        <f t="shared" si="37"/>
        <v>1861_각현내_039</v>
      </c>
      <c r="B748" s="2">
        <v>1861</v>
      </c>
      <c r="C748" s="2" t="s">
        <v>5173</v>
      </c>
      <c r="D748" s="2" t="s">
        <v>5174</v>
      </c>
      <c r="E748" s="2">
        <v>747</v>
      </c>
      <c r="F748" s="2">
        <v>3</v>
      </c>
      <c r="G748" s="2" t="s">
        <v>1053</v>
      </c>
      <c r="H748" s="2" t="s">
        <v>2870</v>
      </c>
      <c r="I748" s="2">
        <v>12</v>
      </c>
      <c r="L748" s="2">
        <v>1</v>
      </c>
      <c r="M748" s="2" t="s">
        <v>1612</v>
      </c>
      <c r="N748" s="2" t="s">
        <v>2902</v>
      </c>
      <c r="S748" s="2" t="s">
        <v>109</v>
      </c>
      <c r="T748" s="2" t="s">
        <v>2945</v>
      </c>
      <c r="Y748" s="2" t="s">
        <v>807</v>
      </c>
      <c r="Z748" s="2" t="s">
        <v>3208</v>
      </c>
      <c r="AC748" s="2">
        <v>38</v>
      </c>
      <c r="AD748" s="2" t="s">
        <v>278</v>
      </c>
      <c r="AE748" s="2" t="s">
        <v>3839</v>
      </c>
    </row>
    <row r="749" spans="1:72" ht="13.5" customHeight="1">
      <c r="A749" s="5" t="str">
        <f t="shared" si="37"/>
        <v>1861_각현내_039</v>
      </c>
      <c r="B749" s="2">
        <v>1861</v>
      </c>
      <c r="C749" s="2" t="s">
        <v>5173</v>
      </c>
      <c r="D749" s="2" t="s">
        <v>5174</v>
      </c>
      <c r="E749" s="2">
        <v>748</v>
      </c>
      <c r="F749" s="2">
        <v>3</v>
      </c>
      <c r="G749" s="2" t="s">
        <v>1053</v>
      </c>
      <c r="H749" s="2" t="s">
        <v>2870</v>
      </c>
      <c r="I749" s="2">
        <v>12</v>
      </c>
      <c r="L749" s="2">
        <v>1</v>
      </c>
      <c r="M749" s="2" t="s">
        <v>1612</v>
      </c>
      <c r="N749" s="2" t="s">
        <v>2902</v>
      </c>
      <c r="S749" s="2" t="s">
        <v>207</v>
      </c>
      <c r="T749" s="2" t="s">
        <v>2949</v>
      </c>
      <c r="AC749" s="2">
        <v>24</v>
      </c>
      <c r="AD749" s="2" t="s">
        <v>119</v>
      </c>
      <c r="AE749" s="2" t="s">
        <v>3822</v>
      </c>
    </row>
    <row r="750" spans="1:72" ht="13.5" customHeight="1">
      <c r="A750" s="5" t="str">
        <f t="shared" ref="A750:A768" si="38">HYPERLINK("http://kyu.snu.ac.kr/sdhj/index.jsp?type=hj/GK14785_00_IH_0001_040.jpg","1861_각현내_040")</f>
        <v>1861_각현내_040</v>
      </c>
      <c r="B750" s="2">
        <v>1861</v>
      </c>
      <c r="C750" s="2" t="s">
        <v>5173</v>
      </c>
      <c r="D750" s="2" t="s">
        <v>5174</v>
      </c>
      <c r="E750" s="2">
        <v>749</v>
      </c>
      <c r="F750" s="2">
        <v>3</v>
      </c>
      <c r="G750" s="2" t="s">
        <v>1053</v>
      </c>
      <c r="H750" s="2" t="s">
        <v>2870</v>
      </c>
      <c r="I750" s="2">
        <v>12</v>
      </c>
      <c r="L750" s="2">
        <v>1</v>
      </c>
      <c r="M750" s="2" t="s">
        <v>1612</v>
      </c>
      <c r="N750" s="2" t="s">
        <v>2902</v>
      </c>
      <c r="S750" s="2" t="s">
        <v>109</v>
      </c>
      <c r="T750" s="2" t="s">
        <v>2945</v>
      </c>
      <c r="Y750" s="2" t="s">
        <v>1621</v>
      </c>
      <c r="Z750" s="2" t="s">
        <v>3444</v>
      </c>
      <c r="AC750" s="2">
        <v>12</v>
      </c>
      <c r="AD750" s="2" t="s">
        <v>84</v>
      </c>
      <c r="AE750" s="2" t="s">
        <v>3814</v>
      </c>
    </row>
    <row r="751" spans="1:72" ht="13.5" customHeight="1">
      <c r="A751" s="5" t="str">
        <f t="shared" si="38"/>
        <v>1861_각현내_040</v>
      </c>
      <c r="B751" s="2">
        <v>1861</v>
      </c>
      <c r="C751" s="2" t="s">
        <v>5173</v>
      </c>
      <c r="D751" s="2" t="s">
        <v>5174</v>
      </c>
      <c r="E751" s="2">
        <v>750</v>
      </c>
      <c r="F751" s="2">
        <v>3</v>
      </c>
      <c r="G751" s="2" t="s">
        <v>1053</v>
      </c>
      <c r="H751" s="2" t="s">
        <v>2870</v>
      </c>
      <c r="I751" s="2">
        <v>12</v>
      </c>
      <c r="L751" s="2">
        <v>1</v>
      </c>
      <c r="M751" s="2" t="s">
        <v>1612</v>
      </c>
      <c r="N751" s="2" t="s">
        <v>2902</v>
      </c>
      <c r="S751" s="2" t="s">
        <v>109</v>
      </c>
      <c r="T751" s="2" t="s">
        <v>2945</v>
      </c>
      <c r="Y751" s="2" t="s">
        <v>1622</v>
      </c>
      <c r="Z751" s="2" t="s">
        <v>3445</v>
      </c>
      <c r="AC751" s="2">
        <v>14</v>
      </c>
      <c r="AD751" s="2" t="s">
        <v>902</v>
      </c>
      <c r="AE751" s="2" t="s">
        <v>3859</v>
      </c>
    </row>
    <row r="752" spans="1:72" ht="13.5" customHeight="1">
      <c r="A752" s="5" t="str">
        <f t="shared" si="38"/>
        <v>1861_각현내_040</v>
      </c>
      <c r="B752" s="2">
        <v>1861</v>
      </c>
      <c r="C752" s="2" t="s">
        <v>5173</v>
      </c>
      <c r="D752" s="2" t="s">
        <v>5174</v>
      </c>
      <c r="E752" s="2">
        <v>751</v>
      </c>
      <c r="F752" s="2">
        <v>3</v>
      </c>
      <c r="G752" s="2" t="s">
        <v>1053</v>
      </c>
      <c r="H752" s="2" t="s">
        <v>2870</v>
      </c>
      <c r="I752" s="2">
        <v>12</v>
      </c>
      <c r="L752" s="2">
        <v>1</v>
      </c>
      <c r="M752" s="2" t="s">
        <v>1612</v>
      </c>
      <c r="N752" s="2" t="s">
        <v>2902</v>
      </c>
      <c r="S752" s="2" t="s">
        <v>109</v>
      </c>
      <c r="T752" s="2" t="s">
        <v>2945</v>
      </c>
      <c r="Y752" s="2" t="s">
        <v>1383</v>
      </c>
      <c r="Z752" s="2" t="s">
        <v>3378</v>
      </c>
      <c r="AC752" s="2">
        <v>31</v>
      </c>
      <c r="AD752" s="2" t="s">
        <v>77</v>
      </c>
      <c r="AE752" s="2" t="s">
        <v>3811</v>
      </c>
    </row>
    <row r="753" spans="1:72" ht="13.5" customHeight="1">
      <c r="A753" s="5" t="str">
        <f t="shared" si="38"/>
        <v>1861_각현내_040</v>
      </c>
      <c r="B753" s="2">
        <v>1861</v>
      </c>
      <c r="C753" s="2" t="s">
        <v>5173</v>
      </c>
      <c r="D753" s="2" t="s">
        <v>5174</v>
      </c>
      <c r="E753" s="2">
        <v>752</v>
      </c>
      <c r="F753" s="2">
        <v>3</v>
      </c>
      <c r="G753" s="2" t="s">
        <v>1053</v>
      </c>
      <c r="H753" s="2" t="s">
        <v>2870</v>
      </c>
      <c r="I753" s="2">
        <v>12</v>
      </c>
      <c r="L753" s="2">
        <v>2</v>
      </c>
      <c r="M753" s="2" t="s">
        <v>5871</v>
      </c>
      <c r="N753" s="2" t="s">
        <v>5872</v>
      </c>
      <c r="T753" s="2" t="s">
        <v>5220</v>
      </c>
      <c r="U753" s="2" t="s">
        <v>229</v>
      </c>
      <c r="V753" s="2" t="s">
        <v>2966</v>
      </c>
      <c r="W753" s="2" t="s">
        <v>546</v>
      </c>
      <c r="X753" s="2" t="s">
        <v>3007</v>
      </c>
      <c r="Y753" s="2" t="s">
        <v>1623</v>
      </c>
      <c r="Z753" s="2" t="s">
        <v>3446</v>
      </c>
      <c r="AC753" s="2">
        <v>60</v>
      </c>
      <c r="AD753" s="2" t="s">
        <v>68</v>
      </c>
      <c r="AE753" s="2" t="s">
        <v>3125</v>
      </c>
      <c r="AJ753" s="2" t="s">
        <v>17</v>
      </c>
      <c r="AK753" s="2" t="s">
        <v>3864</v>
      </c>
      <c r="AL753" s="2" t="s">
        <v>39</v>
      </c>
      <c r="AM753" s="2" t="s">
        <v>3867</v>
      </c>
      <c r="AT753" s="2" t="s">
        <v>1314</v>
      </c>
      <c r="AU753" s="2" t="s">
        <v>3936</v>
      </c>
      <c r="AV753" s="2" t="s">
        <v>1315</v>
      </c>
      <c r="AW753" s="2" t="s">
        <v>4084</v>
      </c>
      <c r="BG753" s="2" t="s">
        <v>229</v>
      </c>
      <c r="BH753" s="2" t="s">
        <v>2966</v>
      </c>
      <c r="BI753" s="2" t="s">
        <v>1317</v>
      </c>
      <c r="BJ753" s="2" t="s">
        <v>4430</v>
      </c>
      <c r="BK753" s="2" t="s">
        <v>1318</v>
      </c>
      <c r="BL753" s="2" t="s">
        <v>4614</v>
      </c>
      <c r="BM753" s="2" t="s">
        <v>1319</v>
      </c>
      <c r="BN753" s="2" t="s">
        <v>4375</v>
      </c>
      <c r="BO753" s="2" t="s">
        <v>137</v>
      </c>
      <c r="BP753" s="2" t="s">
        <v>2972</v>
      </c>
      <c r="BQ753" s="2" t="s">
        <v>1320</v>
      </c>
      <c r="BR753" s="2" t="s">
        <v>4979</v>
      </c>
      <c r="BS753" s="2" t="s">
        <v>164</v>
      </c>
      <c r="BT753" s="2" t="s">
        <v>3876</v>
      </c>
    </row>
    <row r="754" spans="1:72" ht="13.5" customHeight="1">
      <c r="A754" s="5" t="str">
        <f t="shared" si="38"/>
        <v>1861_각현내_040</v>
      </c>
      <c r="B754" s="2">
        <v>1861</v>
      </c>
      <c r="C754" s="2" t="s">
        <v>5173</v>
      </c>
      <c r="D754" s="2" t="s">
        <v>5174</v>
      </c>
      <c r="E754" s="2">
        <v>753</v>
      </c>
      <c r="F754" s="2">
        <v>3</v>
      </c>
      <c r="G754" s="2" t="s">
        <v>1053</v>
      </c>
      <c r="H754" s="2" t="s">
        <v>2870</v>
      </c>
      <c r="I754" s="2">
        <v>12</v>
      </c>
      <c r="L754" s="2">
        <v>2</v>
      </c>
      <c r="M754" s="2" t="s">
        <v>5871</v>
      </c>
      <c r="N754" s="2" t="s">
        <v>5872</v>
      </c>
      <c r="S754" s="2" t="s">
        <v>51</v>
      </c>
      <c r="T754" s="2" t="s">
        <v>2942</v>
      </c>
      <c r="W754" s="2" t="s">
        <v>95</v>
      </c>
      <c r="X754" s="2" t="s">
        <v>5192</v>
      </c>
      <c r="Y754" s="2" t="s">
        <v>10</v>
      </c>
      <c r="Z754" s="2" t="s">
        <v>2986</v>
      </c>
      <c r="AC754" s="2">
        <v>60</v>
      </c>
      <c r="AD754" s="2" t="s">
        <v>68</v>
      </c>
      <c r="AE754" s="2" t="s">
        <v>3125</v>
      </c>
      <c r="AJ754" s="2" t="s">
        <v>17</v>
      </c>
      <c r="AK754" s="2" t="s">
        <v>3864</v>
      </c>
      <c r="AL754" s="2" t="s">
        <v>101</v>
      </c>
      <c r="AM754" s="2" t="s">
        <v>3895</v>
      </c>
      <c r="AT754" s="2" t="s">
        <v>137</v>
      </c>
      <c r="AU754" s="2" t="s">
        <v>2972</v>
      </c>
      <c r="AV754" s="2" t="s">
        <v>1624</v>
      </c>
      <c r="AW754" s="2" t="s">
        <v>4124</v>
      </c>
      <c r="BG754" s="2" t="s">
        <v>137</v>
      </c>
      <c r="BH754" s="2" t="s">
        <v>2972</v>
      </c>
      <c r="BI754" s="2" t="s">
        <v>1625</v>
      </c>
      <c r="BJ754" s="2" t="s">
        <v>5367</v>
      </c>
      <c r="BK754" s="2" t="s">
        <v>137</v>
      </c>
      <c r="BL754" s="2" t="s">
        <v>2972</v>
      </c>
      <c r="BM754" s="2" t="s">
        <v>1626</v>
      </c>
      <c r="BN754" s="2" t="s">
        <v>4743</v>
      </c>
      <c r="BO754" s="2" t="s">
        <v>137</v>
      </c>
      <c r="BP754" s="2" t="s">
        <v>2972</v>
      </c>
      <c r="BQ754" s="2" t="s">
        <v>1627</v>
      </c>
      <c r="BR754" s="2" t="s">
        <v>5007</v>
      </c>
      <c r="BS754" s="2" t="s">
        <v>185</v>
      </c>
      <c r="BT754" s="2" t="s">
        <v>3906</v>
      </c>
    </row>
    <row r="755" spans="1:72" ht="13.5" customHeight="1">
      <c r="A755" s="5" t="str">
        <f t="shared" si="38"/>
        <v>1861_각현내_040</v>
      </c>
      <c r="B755" s="2">
        <v>1861</v>
      </c>
      <c r="C755" s="2" t="s">
        <v>5173</v>
      </c>
      <c r="D755" s="2" t="s">
        <v>5174</v>
      </c>
      <c r="E755" s="2">
        <v>754</v>
      </c>
      <c r="F755" s="2">
        <v>3</v>
      </c>
      <c r="G755" s="2" t="s">
        <v>1053</v>
      </c>
      <c r="H755" s="2" t="s">
        <v>2870</v>
      </c>
      <c r="I755" s="2">
        <v>12</v>
      </c>
      <c r="L755" s="2">
        <v>2</v>
      </c>
      <c r="M755" s="2" t="s">
        <v>5871</v>
      </c>
      <c r="N755" s="2" t="s">
        <v>5872</v>
      </c>
      <c r="S755" s="2" t="s">
        <v>109</v>
      </c>
      <c r="T755" s="2" t="s">
        <v>2945</v>
      </c>
      <c r="Y755" s="2" t="s">
        <v>1628</v>
      </c>
      <c r="Z755" s="2" t="s">
        <v>3447</v>
      </c>
      <c r="AC755" s="2">
        <v>36</v>
      </c>
      <c r="AD755" s="2" t="s">
        <v>285</v>
      </c>
      <c r="AE755" s="2" t="s">
        <v>3840</v>
      </c>
    </row>
    <row r="756" spans="1:72" ht="13.5" customHeight="1">
      <c r="A756" s="5" t="str">
        <f t="shared" si="38"/>
        <v>1861_각현내_040</v>
      </c>
      <c r="B756" s="2">
        <v>1861</v>
      </c>
      <c r="C756" s="2" t="s">
        <v>5173</v>
      </c>
      <c r="D756" s="2" t="s">
        <v>5174</v>
      </c>
      <c r="E756" s="2">
        <v>755</v>
      </c>
      <c r="F756" s="2">
        <v>3</v>
      </c>
      <c r="G756" s="2" t="s">
        <v>1053</v>
      </c>
      <c r="H756" s="2" t="s">
        <v>2870</v>
      </c>
      <c r="I756" s="2">
        <v>12</v>
      </c>
      <c r="L756" s="2">
        <v>2</v>
      </c>
      <c r="M756" s="2" t="s">
        <v>5871</v>
      </c>
      <c r="N756" s="2" t="s">
        <v>5872</v>
      </c>
      <c r="S756" s="2" t="s">
        <v>111</v>
      </c>
      <c r="T756" s="2" t="s">
        <v>2946</v>
      </c>
      <c r="W756" s="2" t="s">
        <v>47</v>
      </c>
      <c r="X756" s="2" t="s">
        <v>5196</v>
      </c>
      <c r="Y756" s="2" t="s">
        <v>10</v>
      </c>
      <c r="Z756" s="2" t="s">
        <v>2986</v>
      </c>
      <c r="AC756" s="2">
        <v>35</v>
      </c>
      <c r="AD756" s="2" t="s">
        <v>449</v>
      </c>
      <c r="AE756" s="2" t="s">
        <v>3851</v>
      </c>
      <c r="AJ756" s="2" t="s">
        <v>17</v>
      </c>
      <c r="AK756" s="2" t="s">
        <v>3864</v>
      </c>
      <c r="AL756" s="2" t="s">
        <v>172</v>
      </c>
      <c r="AM756" s="2" t="s">
        <v>3877</v>
      </c>
    </row>
    <row r="757" spans="1:72" ht="13.5" customHeight="1">
      <c r="A757" s="5" t="str">
        <f t="shared" si="38"/>
        <v>1861_각현내_040</v>
      </c>
      <c r="B757" s="2">
        <v>1861</v>
      </c>
      <c r="C757" s="2" t="s">
        <v>5173</v>
      </c>
      <c r="D757" s="2" t="s">
        <v>5174</v>
      </c>
      <c r="E757" s="2">
        <v>756</v>
      </c>
      <c r="F757" s="2">
        <v>3</v>
      </c>
      <c r="G757" s="2" t="s">
        <v>1053</v>
      </c>
      <c r="H757" s="2" t="s">
        <v>2870</v>
      </c>
      <c r="I757" s="2">
        <v>12</v>
      </c>
      <c r="L757" s="2">
        <v>2</v>
      </c>
      <c r="M757" s="2" t="s">
        <v>5871</v>
      </c>
      <c r="N757" s="2" t="s">
        <v>5872</v>
      </c>
      <c r="S757" s="2" t="s">
        <v>109</v>
      </c>
      <c r="T757" s="2" t="s">
        <v>2945</v>
      </c>
      <c r="Y757" s="2" t="s">
        <v>1629</v>
      </c>
      <c r="Z757" s="2" t="s">
        <v>3448</v>
      </c>
      <c r="AC757" s="2">
        <v>28</v>
      </c>
      <c r="AD757" s="2" t="s">
        <v>450</v>
      </c>
      <c r="AE757" s="2" t="s">
        <v>3852</v>
      </c>
    </row>
    <row r="758" spans="1:72" ht="13.5" customHeight="1">
      <c r="A758" s="5" t="str">
        <f t="shared" si="38"/>
        <v>1861_각현내_040</v>
      </c>
      <c r="B758" s="2">
        <v>1861</v>
      </c>
      <c r="C758" s="2" t="s">
        <v>5173</v>
      </c>
      <c r="D758" s="2" t="s">
        <v>5174</v>
      </c>
      <c r="E758" s="2">
        <v>757</v>
      </c>
      <c r="F758" s="2">
        <v>3</v>
      </c>
      <c r="G758" s="2" t="s">
        <v>1053</v>
      </c>
      <c r="H758" s="2" t="s">
        <v>2870</v>
      </c>
      <c r="I758" s="2">
        <v>12</v>
      </c>
      <c r="L758" s="2">
        <v>2</v>
      </c>
      <c r="M758" s="2" t="s">
        <v>5871</v>
      </c>
      <c r="N758" s="2" t="s">
        <v>5872</v>
      </c>
      <c r="S758" s="2" t="s">
        <v>109</v>
      </c>
      <c r="T758" s="2" t="s">
        <v>2945</v>
      </c>
      <c r="Y758" s="2" t="s">
        <v>1630</v>
      </c>
      <c r="Z758" s="2" t="s">
        <v>3449</v>
      </c>
      <c r="AC758" s="2">
        <v>22</v>
      </c>
      <c r="AD758" s="2" t="s">
        <v>344</v>
      </c>
      <c r="AE758" s="2" t="s">
        <v>3845</v>
      </c>
    </row>
    <row r="759" spans="1:72" ht="13.5" customHeight="1">
      <c r="A759" s="5" t="str">
        <f t="shared" si="38"/>
        <v>1861_각현내_040</v>
      </c>
      <c r="B759" s="2">
        <v>1861</v>
      </c>
      <c r="C759" s="2" t="s">
        <v>5173</v>
      </c>
      <c r="D759" s="2" t="s">
        <v>5174</v>
      </c>
      <c r="E759" s="2">
        <v>758</v>
      </c>
      <c r="F759" s="2">
        <v>3</v>
      </c>
      <c r="G759" s="2" t="s">
        <v>1053</v>
      </c>
      <c r="H759" s="2" t="s">
        <v>2870</v>
      </c>
      <c r="I759" s="2">
        <v>12</v>
      </c>
      <c r="L759" s="2">
        <v>2</v>
      </c>
      <c r="M759" s="2" t="s">
        <v>5871</v>
      </c>
      <c r="N759" s="2" t="s">
        <v>5872</v>
      </c>
      <c r="S759" s="2" t="s">
        <v>207</v>
      </c>
      <c r="T759" s="2" t="s">
        <v>2949</v>
      </c>
      <c r="AC759" s="2">
        <v>17</v>
      </c>
      <c r="AD759" s="2" t="s">
        <v>809</v>
      </c>
      <c r="AE759" s="2" t="s">
        <v>3858</v>
      </c>
    </row>
    <row r="760" spans="1:72" ht="13.5" customHeight="1">
      <c r="A760" s="5" t="str">
        <f t="shared" si="38"/>
        <v>1861_각현내_040</v>
      </c>
      <c r="B760" s="2">
        <v>1861</v>
      </c>
      <c r="C760" s="2" t="s">
        <v>5173</v>
      </c>
      <c r="D760" s="2" t="s">
        <v>5174</v>
      </c>
      <c r="E760" s="2">
        <v>759</v>
      </c>
      <c r="F760" s="2">
        <v>3</v>
      </c>
      <c r="G760" s="2" t="s">
        <v>1053</v>
      </c>
      <c r="H760" s="2" t="s">
        <v>2870</v>
      </c>
      <c r="I760" s="2">
        <v>12</v>
      </c>
      <c r="L760" s="2">
        <v>2</v>
      </c>
      <c r="M760" s="2" t="s">
        <v>5871</v>
      </c>
      <c r="N760" s="2" t="s">
        <v>5872</v>
      </c>
      <c r="S760" s="2" t="s">
        <v>109</v>
      </c>
      <c r="T760" s="2" t="s">
        <v>2945</v>
      </c>
      <c r="Y760" s="2" t="s">
        <v>1631</v>
      </c>
      <c r="Z760" s="2" t="s">
        <v>3450</v>
      </c>
      <c r="AC760" s="2">
        <v>13</v>
      </c>
      <c r="AD760" s="2" t="s">
        <v>192</v>
      </c>
      <c r="AE760" s="2" t="s">
        <v>3831</v>
      </c>
    </row>
    <row r="761" spans="1:72" ht="13.5" customHeight="1">
      <c r="A761" s="5" t="str">
        <f t="shared" si="38"/>
        <v>1861_각현내_040</v>
      </c>
      <c r="B761" s="2">
        <v>1861</v>
      </c>
      <c r="C761" s="2" t="s">
        <v>5173</v>
      </c>
      <c r="D761" s="2" t="s">
        <v>5174</v>
      </c>
      <c r="E761" s="2">
        <v>760</v>
      </c>
      <c r="F761" s="2">
        <v>3</v>
      </c>
      <c r="G761" s="2" t="s">
        <v>1053</v>
      </c>
      <c r="H761" s="2" t="s">
        <v>2870</v>
      </c>
      <c r="I761" s="2">
        <v>12</v>
      </c>
      <c r="L761" s="2">
        <v>2</v>
      </c>
      <c r="M761" s="2" t="s">
        <v>5871</v>
      </c>
      <c r="N761" s="2" t="s">
        <v>5872</v>
      </c>
      <c r="S761" s="2" t="s">
        <v>207</v>
      </c>
      <c r="T761" s="2" t="s">
        <v>2949</v>
      </c>
      <c r="AC761" s="2">
        <v>15</v>
      </c>
      <c r="AD761" s="2" t="s">
        <v>178</v>
      </c>
      <c r="AE761" s="2" t="s">
        <v>3830</v>
      </c>
    </row>
    <row r="762" spans="1:72" ht="13.5" customHeight="1">
      <c r="A762" s="5" t="str">
        <f t="shared" si="38"/>
        <v>1861_각현내_040</v>
      </c>
      <c r="B762" s="2">
        <v>1861</v>
      </c>
      <c r="C762" s="2" t="s">
        <v>5173</v>
      </c>
      <c r="D762" s="2" t="s">
        <v>5174</v>
      </c>
      <c r="E762" s="2">
        <v>761</v>
      </c>
      <c r="F762" s="2">
        <v>3</v>
      </c>
      <c r="G762" s="2" t="s">
        <v>1053</v>
      </c>
      <c r="H762" s="2" t="s">
        <v>2870</v>
      </c>
      <c r="I762" s="2">
        <v>12</v>
      </c>
      <c r="L762" s="2">
        <v>3</v>
      </c>
      <c r="M762" s="2" t="s">
        <v>5873</v>
      </c>
      <c r="N762" s="2" t="s">
        <v>5874</v>
      </c>
      <c r="T762" s="2" t="s">
        <v>5220</v>
      </c>
      <c r="U762" s="2" t="s">
        <v>229</v>
      </c>
      <c r="V762" s="2" t="s">
        <v>2966</v>
      </c>
      <c r="W762" s="2" t="s">
        <v>95</v>
      </c>
      <c r="X762" s="2" t="s">
        <v>5192</v>
      </c>
      <c r="Y762" s="2" t="s">
        <v>277</v>
      </c>
      <c r="Z762" s="2" t="s">
        <v>3078</v>
      </c>
      <c r="AC762" s="2">
        <v>64</v>
      </c>
      <c r="AD762" s="2" t="s">
        <v>257</v>
      </c>
      <c r="AE762" s="2" t="s">
        <v>3838</v>
      </c>
      <c r="AJ762" s="2" t="s">
        <v>17</v>
      </c>
      <c r="AK762" s="2" t="s">
        <v>3864</v>
      </c>
      <c r="AL762" s="2" t="s">
        <v>94</v>
      </c>
      <c r="AM762" s="2" t="s">
        <v>5274</v>
      </c>
      <c r="AT762" s="2" t="s">
        <v>229</v>
      </c>
      <c r="AU762" s="2" t="s">
        <v>2966</v>
      </c>
      <c r="AV762" s="2" t="s">
        <v>1083</v>
      </c>
      <c r="AW762" s="2" t="s">
        <v>4125</v>
      </c>
      <c r="BG762" s="2" t="s">
        <v>229</v>
      </c>
      <c r="BH762" s="2" t="s">
        <v>2966</v>
      </c>
      <c r="BI762" s="2" t="s">
        <v>1128</v>
      </c>
      <c r="BJ762" s="2" t="s">
        <v>4406</v>
      </c>
      <c r="BK762" s="2" t="s">
        <v>229</v>
      </c>
      <c r="BL762" s="2" t="s">
        <v>2966</v>
      </c>
      <c r="BM762" s="2" t="s">
        <v>1129</v>
      </c>
      <c r="BN762" s="2" t="s">
        <v>4487</v>
      </c>
      <c r="BO762" s="2" t="s">
        <v>1632</v>
      </c>
      <c r="BP762" s="2" t="s">
        <v>4869</v>
      </c>
      <c r="BQ762" s="2" t="s">
        <v>1633</v>
      </c>
      <c r="BR762" s="2" t="s">
        <v>5008</v>
      </c>
      <c r="BS762" s="2" t="s">
        <v>89</v>
      </c>
      <c r="BT762" s="2" t="s">
        <v>3870</v>
      </c>
    </row>
    <row r="763" spans="1:72" ht="13.5" customHeight="1">
      <c r="A763" s="5" t="str">
        <f t="shared" si="38"/>
        <v>1861_각현내_040</v>
      </c>
      <c r="B763" s="2">
        <v>1861</v>
      </c>
      <c r="C763" s="2" t="s">
        <v>5173</v>
      </c>
      <c r="D763" s="2" t="s">
        <v>5174</v>
      </c>
      <c r="E763" s="2">
        <v>762</v>
      </c>
      <c r="F763" s="2">
        <v>3</v>
      </c>
      <c r="G763" s="2" t="s">
        <v>1053</v>
      </c>
      <c r="H763" s="2" t="s">
        <v>2870</v>
      </c>
      <c r="I763" s="2">
        <v>12</v>
      </c>
      <c r="L763" s="2">
        <v>3</v>
      </c>
      <c r="M763" s="2" t="s">
        <v>5873</v>
      </c>
      <c r="N763" s="2" t="s">
        <v>5874</v>
      </c>
      <c r="S763" s="2" t="s">
        <v>51</v>
      </c>
      <c r="T763" s="2" t="s">
        <v>2942</v>
      </c>
      <c r="W763" s="2" t="s">
        <v>284</v>
      </c>
      <c r="X763" s="2" t="s">
        <v>3000</v>
      </c>
      <c r="Y763" s="2" t="s">
        <v>10</v>
      </c>
      <c r="Z763" s="2" t="s">
        <v>2986</v>
      </c>
      <c r="AC763" s="2">
        <v>67</v>
      </c>
      <c r="AD763" s="2" t="s">
        <v>310</v>
      </c>
      <c r="AE763" s="2" t="s">
        <v>3403</v>
      </c>
      <c r="AJ763" s="2" t="s">
        <v>17</v>
      </c>
      <c r="AK763" s="2" t="s">
        <v>3864</v>
      </c>
      <c r="AL763" s="2" t="s">
        <v>142</v>
      </c>
      <c r="AM763" s="2" t="s">
        <v>3884</v>
      </c>
      <c r="AT763" s="2" t="s">
        <v>40</v>
      </c>
      <c r="AU763" s="2" t="s">
        <v>3927</v>
      </c>
      <c r="AV763" s="2" t="s">
        <v>1438</v>
      </c>
      <c r="AW763" s="2" t="s">
        <v>3675</v>
      </c>
      <c r="BG763" s="2" t="s">
        <v>40</v>
      </c>
      <c r="BH763" s="2" t="s">
        <v>3927</v>
      </c>
      <c r="BI763" s="2" t="s">
        <v>1634</v>
      </c>
      <c r="BJ763" s="2" t="s">
        <v>4466</v>
      </c>
      <c r="BK763" s="2" t="s">
        <v>40</v>
      </c>
      <c r="BL763" s="2" t="s">
        <v>3927</v>
      </c>
      <c r="BM763" s="2" t="s">
        <v>1635</v>
      </c>
      <c r="BN763" s="2" t="s">
        <v>4744</v>
      </c>
      <c r="BO763" s="2" t="s">
        <v>40</v>
      </c>
      <c r="BP763" s="2" t="s">
        <v>3927</v>
      </c>
      <c r="BQ763" s="2" t="s">
        <v>1636</v>
      </c>
      <c r="BR763" s="2" t="s">
        <v>5009</v>
      </c>
      <c r="BS763" s="2" t="s">
        <v>39</v>
      </c>
      <c r="BT763" s="2" t="s">
        <v>3867</v>
      </c>
    </row>
    <row r="764" spans="1:72" ht="13.5" customHeight="1">
      <c r="A764" s="5" t="str">
        <f t="shared" si="38"/>
        <v>1861_각현내_040</v>
      </c>
      <c r="B764" s="2">
        <v>1861</v>
      </c>
      <c r="C764" s="2" t="s">
        <v>5173</v>
      </c>
      <c r="D764" s="2" t="s">
        <v>5174</v>
      </c>
      <c r="E764" s="2">
        <v>763</v>
      </c>
      <c r="F764" s="2">
        <v>3</v>
      </c>
      <c r="G764" s="2" t="s">
        <v>1053</v>
      </c>
      <c r="H764" s="2" t="s">
        <v>2870</v>
      </c>
      <c r="I764" s="2">
        <v>12</v>
      </c>
      <c r="L764" s="2">
        <v>3</v>
      </c>
      <c r="M764" s="2" t="s">
        <v>5873</v>
      </c>
      <c r="N764" s="2" t="s">
        <v>5874</v>
      </c>
      <c r="S764" s="2" t="s">
        <v>109</v>
      </c>
      <c r="T764" s="2" t="s">
        <v>2945</v>
      </c>
      <c r="Y764" s="2" t="s">
        <v>1637</v>
      </c>
      <c r="Z764" s="2" t="s">
        <v>3451</v>
      </c>
      <c r="AC764" s="2">
        <v>51</v>
      </c>
      <c r="AD764" s="2" t="s">
        <v>106</v>
      </c>
      <c r="AE764" s="2" t="s">
        <v>3817</v>
      </c>
    </row>
    <row r="765" spans="1:72" ht="13.5" customHeight="1">
      <c r="A765" s="5" t="str">
        <f t="shared" si="38"/>
        <v>1861_각현내_040</v>
      </c>
      <c r="B765" s="2">
        <v>1861</v>
      </c>
      <c r="C765" s="2" t="s">
        <v>5173</v>
      </c>
      <c r="D765" s="2" t="s">
        <v>5174</v>
      </c>
      <c r="E765" s="2">
        <v>764</v>
      </c>
      <c r="F765" s="2">
        <v>3</v>
      </c>
      <c r="G765" s="2" t="s">
        <v>1053</v>
      </c>
      <c r="H765" s="2" t="s">
        <v>2870</v>
      </c>
      <c r="I765" s="2">
        <v>12</v>
      </c>
      <c r="L765" s="2">
        <v>3</v>
      </c>
      <c r="M765" s="2" t="s">
        <v>5873</v>
      </c>
      <c r="N765" s="2" t="s">
        <v>5874</v>
      </c>
      <c r="S765" s="2" t="s">
        <v>111</v>
      </c>
      <c r="T765" s="2" t="s">
        <v>2946</v>
      </c>
      <c r="W765" s="2" t="s">
        <v>1638</v>
      </c>
      <c r="X765" s="2" t="s">
        <v>3024</v>
      </c>
      <c r="Y765" s="2" t="s">
        <v>10</v>
      </c>
      <c r="Z765" s="2" t="s">
        <v>2986</v>
      </c>
      <c r="AC765" s="2">
        <v>49</v>
      </c>
      <c r="AD765" s="2" t="s">
        <v>442</v>
      </c>
      <c r="AE765" s="2" t="s">
        <v>3850</v>
      </c>
    </row>
    <row r="766" spans="1:72" ht="13.5" customHeight="1">
      <c r="A766" s="5" t="str">
        <f t="shared" si="38"/>
        <v>1861_각현내_040</v>
      </c>
      <c r="B766" s="2">
        <v>1861</v>
      </c>
      <c r="C766" s="2" t="s">
        <v>5173</v>
      </c>
      <c r="D766" s="2" t="s">
        <v>5174</v>
      </c>
      <c r="E766" s="2">
        <v>765</v>
      </c>
      <c r="F766" s="2">
        <v>3</v>
      </c>
      <c r="G766" s="2" t="s">
        <v>1053</v>
      </c>
      <c r="H766" s="2" t="s">
        <v>2870</v>
      </c>
      <c r="I766" s="2">
        <v>12</v>
      </c>
      <c r="L766" s="2">
        <v>3</v>
      </c>
      <c r="M766" s="2" t="s">
        <v>5873</v>
      </c>
      <c r="N766" s="2" t="s">
        <v>5874</v>
      </c>
      <c r="S766" s="2" t="s">
        <v>297</v>
      </c>
      <c r="T766" s="2" t="s">
        <v>2950</v>
      </c>
      <c r="Y766" s="2" t="s">
        <v>1639</v>
      </c>
      <c r="Z766" s="2" t="s">
        <v>3452</v>
      </c>
      <c r="AC766" s="2">
        <v>15</v>
      </c>
      <c r="AD766" s="2" t="s">
        <v>552</v>
      </c>
      <c r="AE766" s="2" t="s">
        <v>3857</v>
      </c>
    </row>
    <row r="767" spans="1:72" ht="13.5" customHeight="1">
      <c r="A767" s="5" t="str">
        <f t="shared" si="38"/>
        <v>1861_각현내_040</v>
      </c>
      <c r="B767" s="2">
        <v>1861</v>
      </c>
      <c r="C767" s="2" t="s">
        <v>5173</v>
      </c>
      <c r="D767" s="2" t="s">
        <v>5174</v>
      </c>
      <c r="E767" s="2">
        <v>766</v>
      </c>
      <c r="F767" s="2">
        <v>3</v>
      </c>
      <c r="G767" s="2" t="s">
        <v>1053</v>
      </c>
      <c r="H767" s="2" t="s">
        <v>2870</v>
      </c>
      <c r="I767" s="2">
        <v>12</v>
      </c>
      <c r="L767" s="2">
        <v>3</v>
      </c>
      <c r="M767" s="2" t="s">
        <v>5873</v>
      </c>
      <c r="N767" s="2" t="s">
        <v>5874</v>
      </c>
      <c r="S767" s="2" t="s">
        <v>297</v>
      </c>
      <c r="T767" s="2" t="s">
        <v>2950</v>
      </c>
      <c r="Y767" s="2" t="s">
        <v>1640</v>
      </c>
      <c r="Z767" s="2" t="s">
        <v>3453</v>
      </c>
      <c r="AC767" s="2">
        <v>13</v>
      </c>
      <c r="AD767" s="2" t="s">
        <v>72</v>
      </c>
      <c r="AE767" s="2" t="s">
        <v>3809</v>
      </c>
    </row>
    <row r="768" spans="1:72" ht="13.5" customHeight="1">
      <c r="A768" s="5" t="str">
        <f t="shared" si="38"/>
        <v>1861_각현내_040</v>
      </c>
      <c r="B768" s="2">
        <v>1861</v>
      </c>
      <c r="C768" s="2" t="s">
        <v>5173</v>
      </c>
      <c r="D768" s="2" t="s">
        <v>5174</v>
      </c>
      <c r="E768" s="2">
        <v>767</v>
      </c>
      <c r="F768" s="2">
        <v>3</v>
      </c>
      <c r="G768" s="2" t="s">
        <v>1053</v>
      </c>
      <c r="H768" s="2" t="s">
        <v>2870</v>
      </c>
      <c r="I768" s="2">
        <v>12</v>
      </c>
      <c r="L768" s="2">
        <v>3</v>
      </c>
      <c r="M768" s="2" t="s">
        <v>5873</v>
      </c>
      <c r="N768" s="2" t="s">
        <v>5874</v>
      </c>
      <c r="T768" s="2" t="s">
        <v>5221</v>
      </c>
      <c r="U768" s="2" t="s">
        <v>66</v>
      </c>
      <c r="V768" s="2" t="s">
        <v>2961</v>
      </c>
      <c r="Y768" s="2" t="s">
        <v>1641</v>
      </c>
      <c r="Z768" s="2" t="s">
        <v>5242</v>
      </c>
      <c r="AC768" s="2">
        <v>47</v>
      </c>
      <c r="AD768" s="2" t="s">
        <v>511</v>
      </c>
      <c r="AE768" s="2" t="s">
        <v>3856</v>
      </c>
    </row>
    <row r="769" spans="1:72" ht="13.5" customHeight="1">
      <c r="A769" s="5" t="str">
        <f t="shared" ref="A769:A787" si="39">HYPERLINK("http://kyu.snu.ac.kr/sdhj/index.jsp?type=hj/GK14785_00_IH_0001_041.jpg","1861_각현내_041")</f>
        <v>1861_각현내_041</v>
      </c>
      <c r="B769" s="2">
        <v>1861</v>
      </c>
      <c r="C769" s="2" t="s">
        <v>5173</v>
      </c>
      <c r="D769" s="2" t="s">
        <v>5174</v>
      </c>
      <c r="E769" s="2">
        <v>768</v>
      </c>
      <c r="F769" s="2">
        <v>3</v>
      </c>
      <c r="G769" s="2" t="s">
        <v>1053</v>
      </c>
      <c r="H769" s="2" t="s">
        <v>2870</v>
      </c>
      <c r="I769" s="2">
        <v>12</v>
      </c>
      <c r="L769" s="2">
        <v>4</v>
      </c>
      <c r="M769" s="2" t="s">
        <v>5875</v>
      </c>
      <c r="N769" s="2" t="s">
        <v>5876</v>
      </c>
      <c r="T769" s="2" t="s">
        <v>5220</v>
      </c>
      <c r="U769" s="2" t="s">
        <v>229</v>
      </c>
      <c r="V769" s="2" t="s">
        <v>2966</v>
      </c>
      <c r="W769" s="2" t="s">
        <v>546</v>
      </c>
      <c r="X769" s="2" t="s">
        <v>3007</v>
      </c>
      <c r="Y769" s="2" t="s">
        <v>1642</v>
      </c>
      <c r="Z769" s="2" t="s">
        <v>3454</v>
      </c>
      <c r="AC769" s="2">
        <v>56</v>
      </c>
      <c r="AD769" s="2" t="s">
        <v>209</v>
      </c>
      <c r="AE769" s="2" t="s">
        <v>3833</v>
      </c>
      <c r="AJ769" s="2" t="s">
        <v>17</v>
      </c>
      <c r="AK769" s="2" t="s">
        <v>3864</v>
      </c>
      <c r="AL769" s="2" t="s">
        <v>39</v>
      </c>
      <c r="AM769" s="2" t="s">
        <v>3867</v>
      </c>
      <c r="AT769" s="2" t="s">
        <v>1058</v>
      </c>
      <c r="AU769" s="2" t="s">
        <v>3939</v>
      </c>
      <c r="AV769" s="2" t="s">
        <v>1490</v>
      </c>
      <c r="AW769" s="2" t="s">
        <v>5303</v>
      </c>
      <c r="BG769" s="2" t="s">
        <v>1316</v>
      </c>
      <c r="BH769" s="2" t="s">
        <v>3940</v>
      </c>
      <c r="BI769" s="2" t="s">
        <v>1491</v>
      </c>
      <c r="BJ769" s="2" t="s">
        <v>4448</v>
      </c>
      <c r="BK769" s="2" t="s">
        <v>1314</v>
      </c>
      <c r="BL769" s="2" t="s">
        <v>3936</v>
      </c>
      <c r="BM769" s="2" t="s">
        <v>1492</v>
      </c>
      <c r="BN769" s="2" t="s">
        <v>4726</v>
      </c>
      <c r="BO769" s="2" t="s">
        <v>1362</v>
      </c>
      <c r="BP769" s="2" t="s">
        <v>3941</v>
      </c>
      <c r="BQ769" s="2" t="s">
        <v>1493</v>
      </c>
      <c r="BR769" s="2" t="s">
        <v>5535</v>
      </c>
      <c r="BS769" s="2" t="s">
        <v>152</v>
      </c>
      <c r="BT769" s="2" t="s">
        <v>3880</v>
      </c>
    </row>
    <row r="770" spans="1:72" ht="13.5" customHeight="1">
      <c r="A770" s="5" t="str">
        <f t="shared" si="39"/>
        <v>1861_각현내_041</v>
      </c>
      <c r="B770" s="2">
        <v>1861</v>
      </c>
      <c r="C770" s="2" t="s">
        <v>5173</v>
      </c>
      <c r="D770" s="2" t="s">
        <v>5174</v>
      </c>
      <c r="E770" s="2">
        <v>769</v>
      </c>
      <c r="F770" s="2">
        <v>3</v>
      </c>
      <c r="G770" s="2" t="s">
        <v>1053</v>
      </c>
      <c r="H770" s="2" t="s">
        <v>2870</v>
      </c>
      <c r="I770" s="2">
        <v>12</v>
      </c>
      <c r="L770" s="2">
        <v>4</v>
      </c>
      <c r="M770" s="2" t="s">
        <v>5875</v>
      </c>
      <c r="N770" s="2" t="s">
        <v>5876</v>
      </c>
      <c r="S770" s="2" t="s">
        <v>109</v>
      </c>
      <c r="T770" s="2" t="s">
        <v>2945</v>
      </c>
      <c r="Y770" s="2" t="s">
        <v>1643</v>
      </c>
      <c r="Z770" s="2" t="s">
        <v>3455</v>
      </c>
      <c r="AC770" s="2">
        <v>22</v>
      </c>
      <c r="AD770" s="2" t="s">
        <v>344</v>
      </c>
      <c r="AE770" s="2" t="s">
        <v>3845</v>
      </c>
    </row>
    <row r="771" spans="1:72" ht="13.5" customHeight="1">
      <c r="A771" s="5" t="str">
        <f t="shared" si="39"/>
        <v>1861_각현내_041</v>
      </c>
      <c r="B771" s="2">
        <v>1861</v>
      </c>
      <c r="C771" s="2" t="s">
        <v>5173</v>
      </c>
      <c r="D771" s="2" t="s">
        <v>5174</v>
      </c>
      <c r="E771" s="2">
        <v>770</v>
      </c>
      <c r="F771" s="2">
        <v>3</v>
      </c>
      <c r="G771" s="2" t="s">
        <v>1053</v>
      </c>
      <c r="H771" s="2" t="s">
        <v>2870</v>
      </c>
      <c r="I771" s="2">
        <v>12</v>
      </c>
      <c r="L771" s="2">
        <v>4</v>
      </c>
      <c r="M771" s="2" t="s">
        <v>5875</v>
      </c>
      <c r="N771" s="2" t="s">
        <v>5876</v>
      </c>
      <c r="S771" s="2" t="s">
        <v>111</v>
      </c>
      <c r="T771" s="2" t="s">
        <v>2946</v>
      </c>
      <c r="W771" s="2" t="s">
        <v>95</v>
      </c>
      <c r="X771" s="2" t="s">
        <v>5192</v>
      </c>
      <c r="Y771" s="2" t="s">
        <v>10</v>
      </c>
      <c r="Z771" s="2" t="s">
        <v>2986</v>
      </c>
      <c r="AC771" s="2">
        <v>21</v>
      </c>
      <c r="AD771" s="2" t="s">
        <v>62</v>
      </c>
      <c r="AE771" s="2" t="s">
        <v>3806</v>
      </c>
    </row>
    <row r="772" spans="1:72" ht="13.5" customHeight="1">
      <c r="A772" s="5" t="str">
        <f t="shared" si="39"/>
        <v>1861_각현내_041</v>
      </c>
      <c r="B772" s="2">
        <v>1861</v>
      </c>
      <c r="C772" s="2" t="s">
        <v>5173</v>
      </c>
      <c r="D772" s="2" t="s">
        <v>5174</v>
      </c>
      <c r="E772" s="2">
        <v>771</v>
      </c>
      <c r="F772" s="2">
        <v>3</v>
      </c>
      <c r="G772" s="2" t="s">
        <v>1053</v>
      </c>
      <c r="H772" s="2" t="s">
        <v>2870</v>
      </c>
      <c r="I772" s="2">
        <v>12</v>
      </c>
      <c r="L772" s="2">
        <v>4</v>
      </c>
      <c r="M772" s="2" t="s">
        <v>5875</v>
      </c>
      <c r="N772" s="2" t="s">
        <v>5876</v>
      </c>
      <c r="S772" s="2" t="s">
        <v>207</v>
      </c>
      <c r="T772" s="2" t="s">
        <v>2949</v>
      </c>
      <c r="AC772" s="2">
        <v>25</v>
      </c>
      <c r="AD772" s="2" t="s">
        <v>53</v>
      </c>
      <c r="AE772" s="2" t="s">
        <v>3805</v>
      </c>
    </row>
    <row r="773" spans="1:72" ht="13.5" customHeight="1">
      <c r="A773" s="5" t="str">
        <f t="shared" si="39"/>
        <v>1861_각현내_041</v>
      </c>
      <c r="B773" s="2">
        <v>1861</v>
      </c>
      <c r="C773" s="2" t="s">
        <v>5173</v>
      </c>
      <c r="D773" s="2" t="s">
        <v>5174</v>
      </c>
      <c r="E773" s="2">
        <v>772</v>
      </c>
      <c r="F773" s="2">
        <v>3</v>
      </c>
      <c r="G773" s="2" t="s">
        <v>1053</v>
      </c>
      <c r="H773" s="2" t="s">
        <v>2870</v>
      </c>
      <c r="I773" s="2">
        <v>12</v>
      </c>
      <c r="L773" s="2">
        <v>4</v>
      </c>
      <c r="M773" s="2" t="s">
        <v>5875</v>
      </c>
      <c r="N773" s="2" t="s">
        <v>5876</v>
      </c>
      <c r="S773" s="2" t="s">
        <v>207</v>
      </c>
      <c r="T773" s="2" t="s">
        <v>2949</v>
      </c>
      <c r="AC773" s="2">
        <v>15</v>
      </c>
      <c r="AD773" s="2" t="s">
        <v>178</v>
      </c>
      <c r="AE773" s="2" t="s">
        <v>3830</v>
      </c>
    </row>
    <row r="774" spans="1:72" ht="13.5" customHeight="1">
      <c r="A774" s="5" t="str">
        <f t="shared" si="39"/>
        <v>1861_각현내_041</v>
      </c>
      <c r="B774" s="2">
        <v>1861</v>
      </c>
      <c r="C774" s="2" t="s">
        <v>5173</v>
      </c>
      <c r="D774" s="2" t="s">
        <v>5174</v>
      </c>
      <c r="E774" s="2">
        <v>773</v>
      </c>
      <c r="F774" s="2">
        <v>3</v>
      </c>
      <c r="G774" s="2" t="s">
        <v>1053</v>
      </c>
      <c r="H774" s="2" t="s">
        <v>2870</v>
      </c>
      <c r="I774" s="2">
        <v>12</v>
      </c>
      <c r="L774" s="2">
        <v>4</v>
      </c>
      <c r="M774" s="2" t="s">
        <v>5875</v>
      </c>
      <c r="N774" s="2" t="s">
        <v>5876</v>
      </c>
      <c r="S774" s="2" t="s">
        <v>297</v>
      </c>
      <c r="T774" s="2" t="s">
        <v>2950</v>
      </c>
      <c r="Y774" s="2" t="s">
        <v>1644</v>
      </c>
      <c r="Z774" s="2" t="s">
        <v>3456</v>
      </c>
      <c r="AC774" s="2">
        <v>3</v>
      </c>
      <c r="AD774" s="2" t="s">
        <v>216</v>
      </c>
      <c r="AE774" s="2" t="s">
        <v>3834</v>
      </c>
    </row>
    <row r="775" spans="1:72" ht="13.5" customHeight="1">
      <c r="A775" s="5" t="str">
        <f t="shared" si="39"/>
        <v>1861_각현내_041</v>
      </c>
      <c r="B775" s="2">
        <v>1861</v>
      </c>
      <c r="C775" s="2" t="s">
        <v>5173</v>
      </c>
      <c r="D775" s="2" t="s">
        <v>5174</v>
      </c>
      <c r="E775" s="2">
        <v>774</v>
      </c>
      <c r="F775" s="2">
        <v>3</v>
      </c>
      <c r="G775" s="2" t="s">
        <v>1053</v>
      </c>
      <c r="H775" s="2" t="s">
        <v>2870</v>
      </c>
      <c r="I775" s="2">
        <v>12</v>
      </c>
      <c r="L775" s="2">
        <v>4</v>
      </c>
      <c r="M775" s="2" t="s">
        <v>5875</v>
      </c>
      <c r="N775" s="2" t="s">
        <v>5876</v>
      </c>
      <c r="T775" s="2" t="s">
        <v>5221</v>
      </c>
      <c r="U775" s="2" t="s">
        <v>63</v>
      </c>
      <c r="V775" s="2" t="s">
        <v>2960</v>
      </c>
      <c r="Y775" s="2" t="s">
        <v>1645</v>
      </c>
      <c r="Z775" s="2" t="s">
        <v>3457</v>
      </c>
      <c r="AC775" s="2">
        <v>5</v>
      </c>
      <c r="AD775" s="2" t="s">
        <v>310</v>
      </c>
      <c r="AE775" s="2" t="s">
        <v>3403</v>
      </c>
    </row>
    <row r="776" spans="1:72" ht="13.5" customHeight="1">
      <c r="A776" s="5" t="str">
        <f t="shared" si="39"/>
        <v>1861_각현내_041</v>
      </c>
      <c r="B776" s="2">
        <v>1861</v>
      </c>
      <c r="C776" s="2" t="s">
        <v>5173</v>
      </c>
      <c r="D776" s="2" t="s">
        <v>5174</v>
      </c>
      <c r="E776" s="2">
        <v>775</v>
      </c>
      <c r="F776" s="2">
        <v>3</v>
      </c>
      <c r="G776" s="2" t="s">
        <v>1053</v>
      </c>
      <c r="H776" s="2" t="s">
        <v>2870</v>
      </c>
      <c r="I776" s="2">
        <v>12</v>
      </c>
      <c r="L776" s="2">
        <v>4</v>
      </c>
      <c r="M776" s="2" t="s">
        <v>5875</v>
      </c>
      <c r="N776" s="2" t="s">
        <v>5876</v>
      </c>
      <c r="T776" s="2" t="s">
        <v>5221</v>
      </c>
      <c r="U776" s="2" t="s">
        <v>66</v>
      </c>
      <c r="V776" s="2" t="s">
        <v>2961</v>
      </c>
      <c r="Y776" s="2" t="s">
        <v>1646</v>
      </c>
      <c r="Z776" s="2" t="s">
        <v>3458</v>
      </c>
      <c r="AC776" s="2">
        <v>4</v>
      </c>
      <c r="AD776" s="2" t="s">
        <v>461</v>
      </c>
      <c r="AE776" s="2" t="s">
        <v>3853</v>
      </c>
    </row>
    <row r="777" spans="1:72" ht="13.5" customHeight="1">
      <c r="A777" s="5" t="str">
        <f t="shared" si="39"/>
        <v>1861_각현내_041</v>
      </c>
      <c r="B777" s="2">
        <v>1861</v>
      </c>
      <c r="C777" s="2" t="s">
        <v>5173</v>
      </c>
      <c r="D777" s="2" t="s">
        <v>5174</v>
      </c>
      <c r="E777" s="2">
        <v>776</v>
      </c>
      <c r="F777" s="2">
        <v>3</v>
      </c>
      <c r="G777" s="2" t="s">
        <v>1053</v>
      </c>
      <c r="H777" s="2" t="s">
        <v>2870</v>
      </c>
      <c r="I777" s="2">
        <v>12</v>
      </c>
      <c r="L777" s="2">
        <v>5</v>
      </c>
      <c r="M777" s="2" t="s">
        <v>5877</v>
      </c>
      <c r="N777" s="2" t="s">
        <v>5878</v>
      </c>
      <c r="Q777" s="2" t="s">
        <v>5191</v>
      </c>
      <c r="R777" s="2" t="s">
        <v>5190</v>
      </c>
      <c r="T777" s="2" t="s">
        <v>5220</v>
      </c>
      <c r="W777" s="2" t="s">
        <v>95</v>
      </c>
      <c r="X777" s="2" t="s">
        <v>5193</v>
      </c>
      <c r="Y777" s="2" t="s">
        <v>1647</v>
      </c>
      <c r="Z777" s="2" t="s">
        <v>3459</v>
      </c>
      <c r="AC777" s="2">
        <v>37</v>
      </c>
      <c r="AD777" s="2" t="s">
        <v>449</v>
      </c>
      <c r="AE777" s="2" t="s">
        <v>3851</v>
      </c>
      <c r="AJ777" s="2" t="s">
        <v>17</v>
      </c>
      <c r="AK777" s="2" t="s">
        <v>3864</v>
      </c>
      <c r="AL777" s="2" t="s">
        <v>94</v>
      </c>
      <c r="AM777" s="2" t="s">
        <v>5274</v>
      </c>
      <c r="AT777" s="2" t="s">
        <v>229</v>
      </c>
      <c r="AU777" s="2" t="s">
        <v>2966</v>
      </c>
      <c r="AV777" s="2" t="s">
        <v>1648</v>
      </c>
      <c r="AW777" s="2" t="s">
        <v>4126</v>
      </c>
      <c r="BG777" s="2" t="s">
        <v>229</v>
      </c>
      <c r="BH777" s="2" t="s">
        <v>2966</v>
      </c>
      <c r="BI777" s="2" t="s">
        <v>1237</v>
      </c>
      <c r="BJ777" s="2" t="s">
        <v>4077</v>
      </c>
      <c r="BK777" s="2" t="s">
        <v>229</v>
      </c>
      <c r="BL777" s="2" t="s">
        <v>2966</v>
      </c>
      <c r="BM777" s="2" t="s">
        <v>1128</v>
      </c>
      <c r="BN777" s="2" t="s">
        <v>4406</v>
      </c>
      <c r="BO777" s="2" t="s">
        <v>40</v>
      </c>
      <c r="BP777" s="2" t="s">
        <v>3927</v>
      </c>
      <c r="BQ777" s="2" t="s">
        <v>1649</v>
      </c>
      <c r="BR777" s="2" t="s">
        <v>5010</v>
      </c>
      <c r="BS777" s="2" t="s">
        <v>39</v>
      </c>
      <c r="BT777" s="2" t="s">
        <v>3867</v>
      </c>
    </row>
    <row r="778" spans="1:72" ht="13.5" customHeight="1">
      <c r="A778" s="5" t="str">
        <f t="shared" si="39"/>
        <v>1861_각현내_041</v>
      </c>
      <c r="B778" s="2">
        <v>1861</v>
      </c>
      <c r="C778" s="2" t="s">
        <v>5173</v>
      </c>
      <c r="D778" s="2" t="s">
        <v>5174</v>
      </c>
      <c r="E778" s="2">
        <v>777</v>
      </c>
      <c r="F778" s="2">
        <v>3</v>
      </c>
      <c r="G778" s="2" t="s">
        <v>1053</v>
      </c>
      <c r="H778" s="2" t="s">
        <v>2870</v>
      </c>
      <c r="I778" s="2">
        <v>12</v>
      </c>
      <c r="L778" s="2">
        <v>5</v>
      </c>
      <c r="M778" s="2" t="s">
        <v>5877</v>
      </c>
      <c r="N778" s="2" t="s">
        <v>5878</v>
      </c>
      <c r="S778" s="2" t="s">
        <v>51</v>
      </c>
      <c r="T778" s="2" t="s">
        <v>2942</v>
      </c>
      <c r="W778" s="2" t="s">
        <v>95</v>
      </c>
      <c r="X778" s="2" t="s">
        <v>5192</v>
      </c>
      <c r="Y778" s="2" t="s">
        <v>10</v>
      </c>
      <c r="Z778" s="2" t="s">
        <v>2986</v>
      </c>
      <c r="AC778" s="2">
        <v>39</v>
      </c>
      <c r="AD778" s="2" t="s">
        <v>156</v>
      </c>
      <c r="AE778" s="2" t="s">
        <v>3829</v>
      </c>
      <c r="AJ778" s="2" t="s">
        <v>17</v>
      </c>
      <c r="AK778" s="2" t="s">
        <v>3864</v>
      </c>
      <c r="AL778" s="2" t="s">
        <v>1298</v>
      </c>
      <c r="AM778" s="2" t="s">
        <v>3910</v>
      </c>
      <c r="AT778" s="2" t="s">
        <v>40</v>
      </c>
      <c r="AU778" s="2" t="s">
        <v>3927</v>
      </c>
      <c r="AV778" s="2" t="s">
        <v>1650</v>
      </c>
      <c r="AW778" s="2" t="s">
        <v>4127</v>
      </c>
      <c r="BG778" s="2" t="s">
        <v>40</v>
      </c>
      <c r="BH778" s="2" t="s">
        <v>3927</v>
      </c>
      <c r="BI778" s="2" t="s">
        <v>1651</v>
      </c>
      <c r="BJ778" s="2" t="s">
        <v>4467</v>
      </c>
      <c r="BK778" s="2" t="s">
        <v>40</v>
      </c>
      <c r="BL778" s="2" t="s">
        <v>3927</v>
      </c>
      <c r="BM778" s="2" t="s">
        <v>1652</v>
      </c>
      <c r="BN778" s="2" t="s">
        <v>4745</v>
      </c>
      <c r="BO778" s="2" t="s">
        <v>40</v>
      </c>
      <c r="BP778" s="2" t="s">
        <v>3927</v>
      </c>
      <c r="BQ778" s="2" t="s">
        <v>1653</v>
      </c>
      <c r="BR778" s="2" t="s">
        <v>5011</v>
      </c>
      <c r="BS778" s="2" t="s">
        <v>142</v>
      </c>
      <c r="BT778" s="2" t="s">
        <v>3884</v>
      </c>
    </row>
    <row r="779" spans="1:72" ht="13.5" customHeight="1">
      <c r="A779" s="5" t="str">
        <f t="shared" si="39"/>
        <v>1861_각현내_041</v>
      </c>
      <c r="B779" s="2">
        <v>1861</v>
      </c>
      <c r="C779" s="2" t="s">
        <v>5173</v>
      </c>
      <c r="D779" s="2" t="s">
        <v>5174</v>
      </c>
      <c r="E779" s="2">
        <v>778</v>
      </c>
      <c r="F779" s="2">
        <v>3</v>
      </c>
      <c r="G779" s="2" t="s">
        <v>1053</v>
      </c>
      <c r="H779" s="2" t="s">
        <v>2870</v>
      </c>
      <c r="I779" s="2">
        <v>12</v>
      </c>
      <c r="L779" s="2">
        <v>5</v>
      </c>
      <c r="M779" s="2" t="s">
        <v>5877</v>
      </c>
      <c r="N779" s="2" t="s">
        <v>5878</v>
      </c>
      <c r="S779" s="2" t="s">
        <v>59</v>
      </c>
      <c r="T779" s="2" t="s">
        <v>2943</v>
      </c>
      <c r="Y779" s="2" t="s">
        <v>1654</v>
      </c>
      <c r="Z779" s="2" t="s">
        <v>3460</v>
      </c>
      <c r="AC779" s="2">
        <v>27</v>
      </c>
      <c r="AD779" s="2" t="s">
        <v>117</v>
      </c>
      <c r="AE779" s="2" t="s">
        <v>3821</v>
      </c>
    </row>
    <row r="780" spans="1:72" ht="13.5" customHeight="1">
      <c r="A780" s="5" t="str">
        <f t="shared" si="39"/>
        <v>1861_각현내_041</v>
      </c>
      <c r="B780" s="2">
        <v>1861</v>
      </c>
      <c r="C780" s="2" t="s">
        <v>5173</v>
      </c>
      <c r="D780" s="2" t="s">
        <v>5174</v>
      </c>
      <c r="E780" s="2">
        <v>779</v>
      </c>
      <c r="F780" s="2">
        <v>3</v>
      </c>
      <c r="G780" s="2" t="s">
        <v>1053</v>
      </c>
      <c r="H780" s="2" t="s">
        <v>2870</v>
      </c>
      <c r="I780" s="2">
        <v>12</v>
      </c>
      <c r="L780" s="2">
        <v>5</v>
      </c>
      <c r="M780" s="2" t="s">
        <v>5877</v>
      </c>
      <c r="N780" s="2" t="s">
        <v>5878</v>
      </c>
      <c r="S780" s="2" t="s">
        <v>1284</v>
      </c>
      <c r="T780" s="2" t="s">
        <v>2954</v>
      </c>
      <c r="W780" s="2" t="s">
        <v>1655</v>
      </c>
      <c r="X780" s="2" t="s">
        <v>3025</v>
      </c>
      <c r="Y780" s="2" t="s">
        <v>10</v>
      </c>
      <c r="Z780" s="2" t="s">
        <v>2986</v>
      </c>
      <c r="AC780" s="2">
        <v>26</v>
      </c>
      <c r="AD780" s="2" t="s">
        <v>53</v>
      </c>
      <c r="AE780" s="2" t="s">
        <v>3805</v>
      </c>
    </row>
    <row r="781" spans="1:72" ht="13.5" customHeight="1">
      <c r="A781" s="5" t="str">
        <f t="shared" si="39"/>
        <v>1861_각현내_041</v>
      </c>
      <c r="B781" s="2">
        <v>1861</v>
      </c>
      <c r="C781" s="2" t="s">
        <v>5173</v>
      </c>
      <c r="D781" s="2" t="s">
        <v>5174</v>
      </c>
      <c r="E781" s="2">
        <v>780</v>
      </c>
      <c r="F781" s="2">
        <v>3</v>
      </c>
      <c r="G781" s="2" t="s">
        <v>1053</v>
      </c>
      <c r="H781" s="2" t="s">
        <v>2870</v>
      </c>
      <c r="I781" s="2">
        <v>12</v>
      </c>
      <c r="L781" s="2">
        <v>5</v>
      </c>
      <c r="M781" s="2" t="s">
        <v>5877</v>
      </c>
      <c r="N781" s="2" t="s">
        <v>5878</v>
      </c>
      <c r="S781" s="2" t="s">
        <v>59</v>
      </c>
      <c r="T781" s="2" t="s">
        <v>2943</v>
      </c>
      <c r="Y781" s="2" t="s">
        <v>1656</v>
      </c>
      <c r="Z781" s="2" t="s">
        <v>3461</v>
      </c>
      <c r="AC781" s="2">
        <v>21</v>
      </c>
      <c r="AD781" s="2" t="s">
        <v>62</v>
      </c>
      <c r="AE781" s="2" t="s">
        <v>3806</v>
      </c>
    </row>
    <row r="782" spans="1:72" ht="13.5" customHeight="1">
      <c r="A782" s="5" t="str">
        <f t="shared" si="39"/>
        <v>1861_각현내_041</v>
      </c>
      <c r="B782" s="2">
        <v>1861</v>
      </c>
      <c r="C782" s="2" t="s">
        <v>5173</v>
      </c>
      <c r="D782" s="2" t="s">
        <v>5174</v>
      </c>
      <c r="E782" s="2">
        <v>781</v>
      </c>
      <c r="F782" s="2">
        <v>3</v>
      </c>
      <c r="G782" s="2" t="s">
        <v>1053</v>
      </c>
      <c r="H782" s="2" t="s">
        <v>2870</v>
      </c>
      <c r="I782" s="2">
        <v>12</v>
      </c>
      <c r="L782" s="2">
        <v>5</v>
      </c>
      <c r="M782" s="2" t="s">
        <v>5877</v>
      </c>
      <c r="N782" s="2" t="s">
        <v>5878</v>
      </c>
      <c r="S782" s="2" t="s">
        <v>1284</v>
      </c>
      <c r="T782" s="2" t="s">
        <v>2954</v>
      </c>
      <c r="W782" s="2" t="s">
        <v>47</v>
      </c>
      <c r="X782" s="2" t="s">
        <v>5196</v>
      </c>
      <c r="Y782" s="2" t="s">
        <v>10</v>
      </c>
      <c r="Z782" s="2" t="s">
        <v>2986</v>
      </c>
      <c r="AC782" s="2">
        <v>22</v>
      </c>
      <c r="AD782" s="2" t="s">
        <v>119</v>
      </c>
      <c r="AE782" s="2" t="s">
        <v>3822</v>
      </c>
    </row>
    <row r="783" spans="1:72" ht="13.5" customHeight="1">
      <c r="A783" s="5" t="str">
        <f t="shared" si="39"/>
        <v>1861_각현내_041</v>
      </c>
      <c r="B783" s="2">
        <v>1861</v>
      </c>
      <c r="C783" s="2" t="s">
        <v>5173</v>
      </c>
      <c r="D783" s="2" t="s">
        <v>5174</v>
      </c>
      <c r="E783" s="2">
        <v>782</v>
      </c>
      <c r="F783" s="2">
        <v>3</v>
      </c>
      <c r="G783" s="2" t="s">
        <v>1053</v>
      </c>
      <c r="H783" s="2" t="s">
        <v>2870</v>
      </c>
      <c r="I783" s="2">
        <v>12</v>
      </c>
      <c r="L783" s="2">
        <v>5</v>
      </c>
      <c r="M783" s="2" t="s">
        <v>5877</v>
      </c>
      <c r="N783" s="2" t="s">
        <v>5878</v>
      </c>
      <c r="S783" s="2" t="s">
        <v>109</v>
      </c>
      <c r="T783" s="2" t="s">
        <v>2945</v>
      </c>
      <c r="Y783" s="2" t="s">
        <v>1168</v>
      </c>
      <c r="Z783" s="2" t="s">
        <v>3310</v>
      </c>
      <c r="AC783" s="2">
        <v>14</v>
      </c>
      <c r="AD783" s="2" t="s">
        <v>84</v>
      </c>
      <c r="AE783" s="2" t="s">
        <v>3814</v>
      </c>
    </row>
    <row r="784" spans="1:72" ht="13.5" customHeight="1">
      <c r="A784" s="5" t="str">
        <f t="shared" si="39"/>
        <v>1861_각현내_041</v>
      </c>
      <c r="B784" s="2">
        <v>1861</v>
      </c>
      <c r="C784" s="2" t="s">
        <v>5173</v>
      </c>
      <c r="D784" s="2" t="s">
        <v>5174</v>
      </c>
      <c r="E784" s="2">
        <v>783</v>
      </c>
      <c r="F784" s="2">
        <v>3</v>
      </c>
      <c r="G784" s="2" t="s">
        <v>1053</v>
      </c>
      <c r="H784" s="2" t="s">
        <v>2870</v>
      </c>
      <c r="I784" s="2">
        <v>12</v>
      </c>
      <c r="L784" s="2">
        <v>5</v>
      </c>
      <c r="M784" s="2" t="s">
        <v>5877</v>
      </c>
      <c r="N784" s="2" t="s">
        <v>5878</v>
      </c>
      <c r="S784" s="2" t="s">
        <v>207</v>
      </c>
      <c r="T784" s="2" t="s">
        <v>2949</v>
      </c>
      <c r="AC784" s="2">
        <v>5</v>
      </c>
      <c r="AD784" s="2" t="s">
        <v>312</v>
      </c>
      <c r="AE784" s="2" t="s">
        <v>3842</v>
      </c>
    </row>
    <row r="785" spans="1:72" ht="13.5" customHeight="1">
      <c r="A785" s="5" t="str">
        <f t="shared" si="39"/>
        <v>1861_각현내_041</v>
      </c>
      <c r="B785" s="2">
        <v>1861</v>
      </c>
      <c r="C785" s="2" t="s">
        <v>5173</v>
      </c>
      <c r="D785" s="2" t="s">
        <v>5174</v>
      </c>
      <c r="E785" s="2">
        <v>784</v>
      </c>
      <c r="F785" s="2">
        <v>3</v>
      </c>
      <c r="G785" s="2" t="s">
        <v>1053</v>
      </c>
      <c r="H785" s="2" t="s">
        <v>2870</v>
      </c>
      <c r="I785" s="2">
        <v>12</v>
      </c>
      <c r="L785" s="2">
        <v>5</v>
      </c>
      <c r="M785" s="2" t="s">
        <v>5877</v>
      </c>
      <c r="N785" s="2" t="s">
        <v>5878</v>
      </c>
      <c r="T785" s="2" t="s">
        <v>5221</v>
      </c>
      <c r="U785" s="2" t="s">
        <v>66</v>
      </c>
      <c r="V785" s="2" t="s">
        <v>2961</v>
      </c>
      <c r="Y785" s="2" t="s">
        <v>1657</v>
      </c>
      <c r="Z785" s="2" t="s">
        <v>5244</v>
      </c>
      <c r="AC785" s="2">
        <v>8</v>
      </c>
      <c r="AD785" s="2" t="s">
        <v>310</v>
      </c>
      <c r="AE785" s="2" t="s">
        <v>3403</v>
      </c>
    </row>
    <row r="786" spans="1:72" ht="13.5" customHeight="1">
      <c r="A786" s="5" t="str">
        <f t="shared" si="39"/>
        <v>1861_각현내_041</v>
      </c>
      <c r="B786" s="2">
        <v>1861</v>
      </c>
      <c r="C786" s="2" t="s">
        <v>5173</v>
      </c>
      <c r="D786" s="2" t="s">
        <v>5174</v>
      </c>
      <c r="E786" s="2">
        <v>785</v>
      </c>
      <c r="F786" s="2">
        <v>3</v>
      </c>
      <c r="G786" s="2" t="s">
        <v>1053</v>
      </c>
      <c r="H786" s="2" t="s">
        <v>2870</v>
      </c>
      <c r="I786" s="2">
        <v>13</v>
      </c>
      <c r="J786" s="2" t="s">
        <v>1658</v>
      </c>
      <c r="K786" s="2" t="s">
        <v>2903</v>
      </c>
      <c r="L786" s="2">
        <v>1</v>
      </c>
      <c r="M786" s="2" t="s">
        <v>1658</v>
      </c>
      <c r="N786" s="2" t="s">
        <v>2903</v>
      </c>
      <c r="T786" s="2" t="s">
        <v>5220</v>
      </c>
      <c r="U786" s="2" t="s">
        <v>229</v>
      </c>
      <c r="V786" s="2" t="s">
        <v>2966</v>
      </c>
      <c r="W786" s="2" t="s">
        <v>546</v>
      </c>
      <c r="X786" s="2" t="s">
        <v>3007</v>
      </c>
      <c r="Y786" s="2" t="s">
        <v>1659</v>
      </c>
      <c r="Z786" s="2" t="s">
        <v>3462</v>
      </c>
      <c r="AC786" s="2">
        <v>40</v>
      </c>
      <c r="AD786" s="2" t="s">
        <v>146</v>
      </c>
      <c r="AE786" s="2" t="s">
        <v>3828</v>
      </c>
      <c r="AJ786" s="2" t="s">
        <v>17</v>
      </c>
      <c r="AK786" s="2" t="s">
        <v>3864</v>
      </c>
      <c r="AL786" s="2" t="s">
        <v>39</v>
      </c>
      <c r="AM786" s="2" t="s">
        <v>3867</v>
      </c>
      <c r="AT786" s="2" t="s">
        <v>229</v>
      </c>
      <c r="AU786" s="2" t="s">
        <v>2966</v>
      </c>
      <c r="AV786" s="2" t="s">
        <v>1660</v>
      </c>
      <c r="AW786" s="2" t="s">
        <v>4128</v>
      </c>
      <c r="BG786" s="2" t="s">
        <v>229</v>
      </c>
      <c r="BH786" s="2" t="s">
        <v>2966</v>
      </c>
      <c r="BI786" s="2" t="s">
        <v>1661</v>
      </c>
      <c r="BJ786" s="2" t="s">
        <v>5285</v>
      </c>
      <c r="BK786" s="2" t="s">
        <v>229</v>
      </c>
      <c r="BL786" s="2" t="s">
        <v>2966</v>
      </c>
      <c r="BM786" s="2" t="s">
        <v>1662</v>
      </c>
      <c r="BN786" s="2" t="s">
        <v>4746</v>
      </c>
      <c r="BO786" s="2" t="s">
        <v>229</v>
      </c>
      <c r="BP786" s="2" t="s">
        <v>2966</v>
      </c>
      <c r="BQ786" s="2" t="s">
        <v>1663</v>
      </c>
      <c r="BR786" s="2" t="s">
        <v>5416</v>
      </c>
      <c r="BS786" s="2" t="s">
        <v>94</v>
      </c>
      <c r="BT786" s="2" t="s">
        <v>5274</v>
      </c>
    </row>
    <row r="787" spans="1:72" ht="13.5" customHeight="1">
      <c r="A787" s="5" t="str">
        <f t="shared" si="39"/>
        <v>1861_각현내_041</v>
      </c>
      <c r="B787" s="2">
        <v>1861</v>
      </c>
      <c r="C787" s="2" t="s">
        <v>5173</v>
      </c>
      <c r="D787" s="2" t="s">
        <v>5174</v>
      </c>
      <c r="E787" s="2">
        <v>786</v>
      </c>
      <c r="F787" s="2">
        <v>3</v>
      </c>
      <c r="G787" s="2" t="s">
        <v>1053</v>
      </c>
      <c r="H787" s="2" t="s">
        <v>2870</v>
      </c>
      <c r="I787" s="2">
        <v>13</v>
      </c>
      <c r="L787" s="2">
        <v>1</v>
      </c>
      <c r="M787" s="2" t="s">
        <v>1658</v>
      </c>
      <c r="N787" s="2" t="s">
        <v>2903</v>
      </c>
      <c r="S787" s="2" t="s">
        <v>51</v>
      </c>
      <c r="T787" s="2" t="s">
        <v>2942</v>
      </c>
      <c r="W787" s="2" t="s">
        <v>95</v>
      </c>
      <c r="X787" s="2" t="s">
        <v>5192</v>
      </c>
      <c r="Y787" s="2" t="s">
        <v>10</v>
      </c>
      <c r="Z787" s="2" t="s">
        <v>2986</v>
      </c>
      <c r="AC787" s="2">
        <v>30</v>
      </c>
      <c r="AD787" s="2" t="s">
        <v>110</v>
      </c>
      <c r="AE787" s="2" t="s">
        <v>3818</v>
      </c>
      <c r="AJ787" s="2" t="s">
        <v>17</v>
      </c>
      <c r="AK787" s="2" t="s">
        <v>3864</v>
      </c>
      <c r="AL787" s="2" t="s">
        <v>94</v>
      </c>
      <c r="AM787" s="2" t="s">
        <v>5274</v>
      </c>
      <c r="AT787" s="2" t="s">
        <v>229</v>
      </c>
      <c r="AU787" s="2" t="s">
        <v>2966</v>
      </c>
      <c r="AV787" s="2" t="s">
        <v>1664</v>
      </c>
      <c r="AW787" s="2" t="s">
        <v>4129</v>
      </c>
      <c r="BG787" s="2" t="s">
        <v>229</v>
      </c>
      <c r="BH787" s="2" t="s">
        <v>2966</v>
      </c>
      <c r="BI787" s="2" t="s">
        <v>1665</v>
      </c>
      <c r="BJ787" s="2" t="s">
        <v>4468</v>
      </c>
      <c r="BK787" s="2" t="s">
        <v>229</v>
      </c>
      <c r="BL787" s="2" t="s">
        <v>2966</v>
      </c>
      <c r="BM787" s="2" t="s">
        <v>1666</v>
      </c>
      <c r="BN787" s="2" t="s">
        <v>4747</v>
      </c>
      <c r="BO787" s="2" t="s">
        <v>229</v>
      </c>
      <c r="BP787" s="2" t="s">
        <v>2966</v>
      </c>
      <c r="BQ787" s="2" t="s">
        <v>1667</v>
      </c>
      <c r="BR787" s="2" t="s">
        <v>5012</v>
      </c>
      <c r="BS787" s="2" t="s">
        <v>39</v>
      </c>
      <c r="BT787" s="2" t="s">
        <v>3867</v>
      </c>
    </row>
    <row r="788" spans="1:72" ht="13.5" customHeight="1">
      <c r="A788" s="5" t="str">
        <f t="shared" ref="A788:A805" si="40">HYPERLINK("http://kyu.snu.ac.kr/sdhj/index.jsp?type=hj/GK14785_00_IH_0001_042.jpg","1861_각현내_042")</f>
        <v>1861_각현내_042</v>
      </c>
      <c r="B788" s="2">
        <v>1861</v>
      </c>
      <c r="C788" s="2" t="s">
        <v>5173</v>
      </c>
      <c r="D788" s="2" t="s">
        <v>5174</v>
      </c>
      <c r="E788" s="2">
        <v>787</v>
      </c>
      <c r="F788" s="2">
        <v>3</v>
      </c>
      <c r="G788" s="2" t="s">
        <v>1053</v>
      </c>
      <c r="H788" s="2" t="s">
        <v>2870</v>
      </c>
      <c r="I788" s="2">
        <v>13</v>
      </c>
      <c r="L788" s="2">
        <v>1</v>
      </c>
      <c r="M788" s="2" t="s">
        <v>1658</v>
      </c>
      <c r="N788" s="2" t="s">
        <v>2903</v>
      </c>
      <c r="S788" s="2" t="s">
        <v>109</v>
      </c>
      <c r="T788" s="2" t="s">
        <v>2945</v>
      </c>
      <c r="Y788" s="2" t="s">
        <v>1668</v>
      </c>
      <c r="Z788" s="2" t="s">
        <v>3463</v>
      </c>
      <c r="AC788" s="2">
        <v>10</v>
      </c>
      <c r="AD788" s="2" t="s">
        <v>86</v>
      </c>
      <c r="AE788" s="2" t="s">
        <v>3815</v>
      </c>
    </row>
    <row r="789" spans="1:72" ht="13.5" customHeight="1">
      <c r="A789" s="5" t="str">
        <f t="shared" si="40"/>
        <v>1861_각현내_042</v>
      </c>
      <c r="B789" s="2">
        <v>1861</v>
      </c>
      <c r="C789" s="2" t="s">
        <v>5173</v>
      </c>
      <c r="D789" s="2" t="s">
        <v>5174</v>
      </c>
      <c r="E789" s="2">
        <v>788</v>
      </c>
      <c r="F789" s="2">
        <v>3</v>
      </c>
      <c r="G789" s="2" t="s">
        <v>1053</v>
      </c>
      <c r="H789" s="2" t="s">
        <v>2870</v>
      </c>
      <c r="I789" s="2">
        <v>13</v>
      </c>
      <c r="L789" s="2">
        <v>2</v>
      </c>
      <c r="M789" s="2" t="s">
        <v>5879</v>
      </c>
      <c r="N789" s="2" t="s">
        <v>5880</v>
      </c>
      <c r="T789" s="2" t="s">
        <v>5220</v>
      </c>
      <c r="U789" s="2" t="s">
        <v>229</v>
      </c>
      <c r="V789" s="2" t="s">
        <v>2966</v>
      </c>
      <c r="W789" s="2" t="s">
        <v>95</v>
      </c>
      <c r="X789" s="2" t="s">
        <v>5192</v>
      </c>
      <c r="Y789" s="2" t="s">
        <v>1669</v>
      </c>
      <c r="Z789" s="2" t="s">
        <v>3464</v>
      </c>
      <c r="AC789" s="2">
        <v>45</v>
      </c>
      <c r="AD789" s="2" t="s">
        <v>81</v>
      </c>
      <c r="AE789" s="2" t="s">
        <v>3813</v>
      </c>
      <c r="AJ789" s="2" t="s">
        <v>17</v>
      </c>
      <c r="AK789" s="2" t="s">
        <v>3864</v>
      </c>
      <c r="AL789" s="2" t="s">
        <v>94</v>
      </c>
      <c r="AM789" s="2" t="s">
        <v>5274</v>
      </c>
      <c r="AT789" s="2" t="s">
        <v>229</v>
      </c>
      <c r="AU789" s="2" t="s">
        <v>2966</v>
      </c>
      <c r="AV789" s="2" t="s">
        <v>1237</v>
      </c>
      <c r="AW789" s="2" t="s">
        <v>4077</v>
      </c>
      <c r="BG789" s="2" t="s">
        <v>229</v>
      </c>
      <c r="BH789" s="2" t="s">
        <v>2966</v>
      </c>
      <c r="BI789" s="2" t="s">
        <v>1084</v>
      </c>
      <c r="BJ789" s="2" t="s">
        <v>4406</v>
      </c>
      <c r="BK789" s="2" t="s">
        <v>229</v>
      </c>
      <c r="BL789" s="2" t="s">
        <v>2966</v>
      </c>
      <c r="BM789" s="2" t="s">
        <v>1129</v>
      </c>
      <c r="BN789" s="2" t="s">
        <v>4487</v>
      </c>
      <c r="BO789" s="2" t="s">
        <v>40</v>
      </c>
      <c r="BP789" s="2" t="s">
        <v>3927</v>
      </c>
      <c r="BQ789" s="2" t="s">
        <v>434</v>
      </c>
      <c r="BR789" s="2" t="s">
        <v>5566</v>
      </c>
      <c r="BS789" s="2" t="s">
        <v>415</v>
      </c>
      <c r="BT789" s="2" t="s">
        <v>3898</v>
      </c>
    </row>
    <row r="790" spans="1:72" ht="13.5" customHeight="1">
      <c r="A790" s="5" t="str">
        <f t="shared" si="40"/>
        <v>1861_각현내_042</v>
      </c>
      <c r="B790" s="2">
        <v>1861</v>
      </c>
      <c r="C790" s="2" t="s">
        <v>5173</v>
      </c>
      <c r="D790" s="2" t="s">
        <v>5174</v>
      </c>
      <c r="E790" s="2">
        <v>789</v>
      </c>
      <c r="F790" s="2">
        <v>3</v>
      </c>
      <c r="G790" s="2" t="s">
        <v>1053</v>
      </c>
      <c r="H790" s="2" t="s">
        <v>2870</v>
      </c>
      <c r="I790" s="2">
        <v>13</v>
      </c>
      <c r="L790" s="2">
        <v>2</v>
      </c>
      <c r="M790" s="2" t="s">
        <v>5879</v>
      </c>
      <c r="N790" s="2" t="s">
        <v>5880</v>
      </c>
      <c r="S790" s="2" t="s">
        <v>51</v>
      </c>
      <c r="T790" s="2" t="s">
        <v>2942</v>
      </c>
      <c r="W790" s="2" t="s">
        <v>276</v>
      </c>
      <c r="X790" s="2" t="s">
        <v>2999</v>
      </c>
      <c r="Y790" s="2" t="s">
        <v>10</v>
      </c>
      <c r="Z790" s="2" t="s">
        <v>2986</v>
      </c>
      <c r="AC790" s="2">
        <v>45</v>
      </c>
      <c r="AD790" s="2" t="s">
        <v>81</v>
      </c>
      <c r="AE790" s="2" t="s">
        <v>3813</v>
      </c>
      <c r="AJ790" s="2" t="s">
        <v>17</v>
      </c>
      <c r="AK790" s="2" t="s">
        <v>3864</v>
      </c>
      <c r="AL790" s="2" t="s">
        <v>214</v>
      </c>
      <c r="AM790" s="2" t="s">
        <v>3896</v>
      </c>
      <c r="AT790" s="2" t="s">
        <v>137</v>
      </c>
      <c r="AU790" s="2" t="s">
        <v>2972</v>
      </c>
      <c r="AV790" s="2" t="s">
        <v>750</v>
      </c>
      <c r="AW790" s="2" t="s">
        <v>4015</v>
      </c>
      <c r="BG790" s="2" t="s">
        <v>137</v>
      </c>
      <c r="BH790" s="2" t="s">
        <v>2972</v>
      </c>
      <c r="BI790" s="2" t="s">
        <v>1670</v>
      </c>
      <c r="BJ790" s="2" t="s">
        <v>3618</v>
      </c>
      <c r="BK790" s="2" t="s">
        <v>137</v>
      </c>
      <c r="BL790" s="2" t="s">
        <v>2972</v>
      </c>
      <c r="BM790" s="2" t="s">
        <v>1671</v>
      </c>
      <c r="BN790" s="2" t="s">
        <v>4748</v>
      </c>
      <c r="BO790" s="2" t="s">
        <v>137</v>
      </c>
      <c r="BP790" s="2" t="s">
        <v>2972</v>
      </c>
      <c r="BQ790" s="2" t="s">
        <v>1672</v>
      </c>
      <c r="BR790" s="2" t="s">
        <v>5480</v>
      </c>
      <c r="BS790" s="2" t="s">
        <v>1298</v>
      </c>
      <c r="BT790" s="2" t="s">
        <v>3910</v>
      </c>
    </row>
    <row r="791" spans="1:72" ht="13.5" customHeight="1">
      <c r="A791" s="5" t="str">
        <f t="shared" si="40"/>
        <v>1861_각현내_042</v>
      </c>
      <c r="B791" s="2">
        <v>1861</v>
      </c>
      <c r="C791" s="2" t="s">
        <v>5173</v>
      </c>
      <c r="D791" s="2" t="s">
        <v>5174</v>
      </c>
      <c r="E791" s="2">
        <v>790</v>
      </c>
      <c r="F791" s="2">
        <v>3</v>
      </c>
      <c r="G791" s="2" t="s">
        <v>1053</v>
      </c>
      <c r="H791" s="2" t="s">
        <v>2870</v>
      </c>
      <c r="I791" s="2">
        <v>13</v>
      </c>
      <c r="L791" s="2">
        <v>2</v>
      </c>
      <c r="M791" s="2" t="s">
        <v>5879</v>
      </c>
      <c r="N791" s="2" t="s">
        <v>5880</v>
      </c>
      <c r="S791" s="2" t="s">
        <v>109</v>
      </c>
      <c r="T791" s="2" t="s">
        <v>2945</v>
      </c>
      <c r="Y791" s="2" t="s">
        <v>1673</v>
      </c>
      <c r="Z791" s="2" t="s">
        <v>3465</v>
      </c>
      <c r="AC791" s="2">
        <v>19</v>
      </c>
      <c r="AD791" s="2" t="s">
        <v>346</v>
      </c>
      <c r="AE791" s="2" t="s">
        <v>3846</v>
      </c>
    </row>
    <row r="792" spans="1:72" ht="13.5" customHeight="1">
      <c r="A792" s="5" t="str">
        <f t="shared" si="40"/>
        <v>1861_각현내_042</v>
      </c>
      <c r="B792" s="2">
        <v>1861</v>
      </c>
      <c r="C792" s="2" t="s">
        <v>5173</v>
      </c>
      <c r="D792" s="2" t="s">
        <v>5174</v>
      </c>
      <c r="E792" s="2">
        <v>791</v>
      </c>
      <c r="F792" s="2">
        <v>3</v>
      </c>
      <c r="G792" s="2" t="s">
        <v>1053</v>
      </c>
      <c r="H792" s="2" t="s">
        <v>2870</v>
      </c>
      <c r="I792" s="2">
        <v>13</v>
      </c>
      <c r="L792" s="2">
        <v>2</v>
      </c>
      <c r="M792" s="2" t="s">
        <v>5879</v>
      </c>
      <c r="N792" s="2" t="s">
        <v>5880</v>
      </c>
      <c r="S792" s="2" t="s">
        <v>109</v>
      </c>
      <c r="T792" s="2" t="s">
        <v>2945</v>
      </c>
      <c r="Y792" s="2" t="s">
        <v>1380</v>
      </c>
      <c r="Z792" s="2" t="s">
        <v>3376</v>
      </c>
      <c r="AC792" s="2">
        <v>13</v>
      </c>
      <c r="AD792" s="2" t="s">
        <v>72</v>
      </c>
      <c r="AE792" s="2" t="s">
        <v>3809</v>
      </c>
    </row>
    <row r="793" spans="1:72" ht="13.5" customHeight="1">
      <c r="A793" s="5" t="str">
        <f t="shared" si="40"/>
        <v>1861_각현내_042</v>
      </c>
      <c r="B793" s="2">
        <v>1861</v>
      </c>
      <c r="C793" s="2" t="s">
        <v>5173</v>
      </c>
      <c r="D793" s="2" t="s">
        <v>5174</v>
      </c>
      <c r="E793" s="2">
        <v>792</v>
      </c>
      <c r="F793" s="2">
        <v>3</v>
      </c>
      <c r="G793" s="2" t="s">
        <v>1053</v>
      </c>
      <c r="H793" s="2" t="s">
        <v>2870</v>
      </c>
      <c r="I793" s="2">
        <v>13</v>
      </c>
      <c r="L793" s="2">
        <v>2</v>
      </c>
      <c r="M793" s="2" t="s">
        <v>5879</v>
      </c>
      <c r="N793" s="2" t="s">
        <v>5880</v>
      </c>
      <c r="S793" s="2" t="s">
        <v>207</v>
      </c>
      <c r="T793" s="2" t="s">
        <v>2949</v>
      </c>
      <c r="AC793" s="2">
        <v>18</v>
      </c>
      <c r="AD793" s="2" t="s">
        <v>125</v>
      </c>
      <c r="AE793" s="2" t="s">
        <v>3825</v>
      </c>
    </row>
    <row r="794" spans="1:72" ht="13.5" customHeight="1">
      <c r="A794" s="5" t="str">
        <f t="shared" si="40"/>
        <v>1861_각현내_042</v>
      </c>
      <c r="B794" s="2">
        <v>1861</v>
      </c>
      <c r="C794" s="2" t="s">
        <v>5173</v>
      </c>
      <c r="D794" s="2" t="s">
        <v>5174</v>
      </c>
      <c r="E794" s="2">
        <v>793</v>
      </c>
      <c r="F794" s="2">
        <v>3</v>
      </c>
      <c r="G794" s="2" t="s">
        <v>1053</v>
      </c>
      <c r="H794" s="2" t="s">
        <v>2870</v>
      </c>
      <c r="I794" s="2">
        <v>13</v>
      </c>
      <c r="L794" s="2">
        <v>2</v>
      </c>
      <c r="M794" s="2" t="s">
        <v>5879</v>
      </c>
      <c r="N794" s="2" t="s">
        <v>5880</v>
      </c>
      <c r="S794" s="2" t="s">
        <v>207</v>
      </c>
      <c r="T794" s="2" t="s">
        <v>2949</v>
      </c>
      <c r="AC794" s="2">
        <v>16</v>
      </c>
      <c r="AD794" s="2" t="s">
        <v>552</v>
      </c>
      <c r="AE794" s="2" t="s">
        <v>3857</v>
      </c>
    </row>
    <row r="795" spans="1:72" ht="13.5" customHeight="1">
      <c r="A795" s="5" t="str">
        <f t="shared" si="40"/>
        <v>1861_각현내_042</v>
      </c>
      <c r="B795" s="2">
        <v>1861</v>
      </c>
      <c r="C795" s="2" t="s">
        <v>5173</v>
      </c>
      <c r="D795" s="2" t="s">
        <v>5174</v>
      </c>
      <c r="E795" s="2">
        <v>794</v>
      </c>
      <c r="F795" s="2">
        <v>3</v>
      </c>
      <c r="G795" s="2" t="s">
        <v>1053</v>
      </c>
      <c r="H795" s="2" t="s">
        <v>2870</v>
      </c>
      <c r="I795" s="2">
        <v>13</v>
      </c>
      <c r="L795" s="2">
        <v>2</v>
      </c>
      <c r="M795" s="2" t="s">
        <v>5879</v>
      </c>
      <c r="N795" s="2" t="s">
        <v>5880</v>
      </c>
      <c r="T795" s="2" t="s">
        <v>5221</v>
      </c>
      <c r="U795" s="2" t="s">
        <v>66</v>
      </c>
      <c r="V795" s="2" t="s">
        <v>2961</v>
      </c>
      <c r="Y795" s="2" t="s">
        <v>1641</v>
      </c>
      <c r="Z795" s="2" t="s">
        <v>5243</v>
      </c>
      <c r="AC795" s="2">
        <v>8</v>
      </c>
      <c r="AD795" s="2" t="s">
        <v>310</v>
      </c>
      <c r="AE795" s="2" t="s">
        <v>3403</v>
      </c>
    </row>
    <row r="796" spans="1:72" ht="13.5" customHeight="1">
      <c r="A796" s="5" t="str">
        <f t="shared" si="40"/>
        <v>1861_각현내_042</v>
      </c>
      <c r="B796" s="2">
        <v>1861</v>
      </c>
      <c r="C796" s="2" t="s">
        <v>5173</v>
      </c>
      <c r="D796" s="2" t="s">
        <v>5174</v>
      </c>
      <c r="E796" s="2">
        <v>795</v>
      </c>
      <c r="F796" s="2">
        <v>3</v>
      </c>
      <c r="G796" s="2" t="s">
        <v>1053</v>
      </c>
      <c r="H796" s="2" t="s">
        <v>2870</v>
      </c>
      <c r="I796" s="2">
        <v>13</v>
      </c>
      <c r="L796" s="2">
        <v>3</v>
      </c>
      <c r="M796" s="2" t="s">
        <v>5881</v>
      </c>
      <c r="N796" s="2" t="s">
        <v>5882</v>
      </c>
      <c r="T796" s="2" t="s">
        <v>5220</v>
      </c>
      <c r="U796" s="2" t="s">
        <v>229</v>
      </c>
      <c r="V796" s="2" t="s">
        <v>2966</v>
      </c>
      <c r="W796" s="2" t="s">
        <v>276</v>
      </c>
      <c r="X796" s="2" t="s">
        <v>2999</v>
      </c>
      <c r="Y796" s="2" t="s">
        <v>1674</v>
      </c>
      <c r="Z796" s="2" t="s">
        <v>3466</v>
      </c>
      <c r="AC796" s="2">
        <v>67</v>
      </c>
      <c r="AD796" s="2" t="s">
        <v>331</v>
      </c>
      <c r="AE796" s="2" t="s">
        <v>3844</v>
      </c>
      <c r="AJ796" s="2" t="s">
        <v>17</v>
      </c>
      <c r="AK796" s="2" t="s">
        <v>3864</v>
      </c>
      <c r="AL796" s="2" t="s">
        <v>130</v>
      </c>
      <c r="AM796" s="2" t="s">
        <v>3873</v>
      </c>
      <c r="AT796" s="2" t="s">
        <v>229</v>
      </c>
      <c r="AU796" s="2" t="s">
        <v>2966</v>
      </c>
      <c r="AV796" s="2" t="s">
        <v>1523</v>
      </c>
      <c r="AW796" s="2" t="s">
        <v>4111</v>
      </c>
      <c r="BG796" s="2" t="s">
        <v>229</v>
      </c>
      <c r="BH796" s="2" t="s">
        <v>2966</v>
      </c>
      <c r="BI796" s="2" t="s">
        <v>1524</v>
      </c>
      <c r="BJ796" s="2" t="s">
        <v>4453</v>
      </c>
      <c r="BK796" s="2" t="s">
        <v>229</v>
      </c>
      <c r="BL796" s="2" t="s">
        <v>2966</v>
      </c>
      <c r="BM796" s="2" t="s">
        <v>1675</v>
      </c>
      <c r="BN796" s="2" t="s">
        <v>4749</v>
      </c>
      <c r="BO796" s="2" t="s">
        <v>137</v>
      </c>
      <c r="BP796" s="2" t="s">
        <v>2972</v>
      </c>
      <c r="BQ796" s="2" t="s">
        <v>1676</v>
      </c>
      <c r="BR796" s="2" t="s">
        <v>5000</v>
      </c>
      <c r="BS796" s="2" t="s">
        <v>279</v>
      </c>
      <c r="BT796" s="2" t="s">
        <v>3883</v>
      </c>
    </row>
    <row r="797" spans="1:72" ht="13.5" customHeight="1">
      <c r="A797" s="5" t="str">
        <f t="shared" si="40"/>
        <v>1861_각현내_042</v>
      </c>
      <c r="B797" s="2">
        <v>1861</v>
      </c>
      <c r="C797" s="2" t="s">
        <v>5173</v>
      </c>
      <c r="D797" s="2" t="s">
        <v>5174</v>
      </c>
      <c r="E797" s="2">
        <v>796</v>
      </c>
      <c r="F797" s="2">
        <v>3</v>
      </c>
      <c r="G797" s="2" t="s">
        <v>1053</v>
      </c>
      <c r="H797" s="2" t="s">
        <v>2870</v>
      </c>
      <c r="I797" s="2">
        <v>13</v>
      </c>
      <c r="L797" s="2">
        <v>3</v>
      </c>
      <c r="M797" s="2" t="s">
        <v>5881</v>
      </c>
      <c r="N797" s="2" t="s">
        <v>5882</v>
      </c>
      <c r="S797" s="2" t="s">
        <v>51</v>
      </c>
      <c r="T797" s="2" t="s">
        <v>2942</v>
      </c>
      <c r="W797" s="2" t="s">
        <v>215</v>
      </c>
      <c r="X797" s="2" t="s">
        <v>2995</v>
      </c>
      <c r="Y797" s="2" t="s">
        <v>10</v>
      </c>
      <c r="Z797" s="2" t="s">
        <v>2986</v>
      </c>
      <c r="AC797" s="2">
        <v>66</v>
      </c>
      <c r="AD797" s="2" t="s">
        <v>312</v>
      </c>
      <c r="AE797" s="2" t="s">
        <v>3842</v>
      </c>
      <c r="AJ797" s="2" t="s">
        <v>17</v>
      </c>
      <c r="AK797" s="2" t="s">
        <v>3864</v>
      </c>
      <c r="AL797" s="2" t="s">
        <v>206</v>
      </c>
      <c r="AM797" s="2" t="s">
        <v>3891</v>
      </c>
      <c r="AT797" s="2" t="s">
        <v>137</v>
      </c>
      <c r="AU797" s="2" t="s">
        <v>2972</v>
      </c>
      <c r="AV797" s="2" t="s">
        <v>1087</v>
      </c>
      <c r="AW797" s="2" t="s">
        <v>3991</v>
      </c>
      <c r="BG797" s="2" t="s">
        <v>137</v>
      </c>
      <c r="BH797" s="2" t="s">
        <v>2972</v>
      </c>
      <c r="BI797" s="2" t="s">
        <v>1677</v>
      </c>
      <c r="BJ797" s="2" t="s">
        <v>4469</v>
      </c>
      <c r="BK797" s="2" t="s">
        <v>137</v>
      </c>
      <c r="BL797" s="2" t="s">
        <v>2972</v>
      </c>
      <c r="BM797" s="2" t="s">
        <v>1678</v>
      </c>
      <c r="BN797" s="2" t="s">
        <v>4750</v>
      </c>
      <c r="BO797" s="2" t="s">
        <v>137</v>
      </c>
      <c r="BP797" s="2" t="s">
        <v>2972</v>
      </c>
      <c r="BQ797" s="2" t="s">
        <v>1679</v>
      </c>
      <c r="BR797" s="2" t="s">
        <v>5013</v>
      </c>
      <c r="BS797" s="2" t="s">
        <v>39</v>
      </c>
      <c r="BT797" s="2" t="s">
        <v>3867</v>
      </c>
    </row>
    <row r="798" spans="1:72" ht="13.5" customHeight="1">
      <c r="A798" s="5" t="str">
        <f t="shared" si="40"/>
        <v>1861_각현내_042</v>
      </c>
      <c r="B798" s="2">
        <v>1861</v>
      </c>
      <c r="C798" s="2" t="s">
        <v>5173</v>
      </c>
      <c r="D798" s="2" t="s">
        <v>5174</v>
      </c>
      <c r="E798" s="2">
        <v>797</v>
      </c>
      <c r="F798" s="2">
        <v>3</v>
      </c>
      <c r="G798" s="2" t="s">
        <v>1053</v>
      </c>
      <c r="H798" s="2" t="s">
        <v>2870</v>
      </c>
      <c r="I798" s="2">
        <v>13</v>
      </c>
      <c r="L798" s="2">
        <v>3</v>
      </c>
      <c r="M798" s="2" t="s">
        <v>5881</v>
      </c>
      <c r="N798" s="2" t="s">
        <v>5882</v>
      </c>
      <c r="S798" s="2" t="s">
        <v>109</v>
      </c>
      <c r="T798" s="2" t="s">
        <v>2945</v>
      </c>
      <c r="Y798" s="2" t="s">
        <v>1680</v>
      </c>
      <c r="Z798" s="2" t="s">
        <v>3467</v>
      </c>
      <c r="AC798" s="2">
        <v>34</v>
      </c>
      <c r="AD798" s="2" t="s">
        <v>136</v>
      </c>
      <c r="AE798" s="2" t="s">
        <v>3827</v>
      </c>
    </row>
    <row r="799" spans="1:72" ht="13.5" customHeight="1">
      <c r="A799" s="5" t="str">
        <f t="shared" si="40"/>
        <v>1861_각현내_042</v>
      </c>
      <c r="B799" s="2">
        <v>1861</v>
      </c>
      <c r="C799" s="2" t="s">
        <v>5173</v>
      </c>
      <c r="D799" s="2" t="s">
        <v>5174</v>
      </c>
      <c r="E799" s="2">
        <v>798</v>
      </c>
      <c r="F799" s="2">
        <v>3</v>
      </c>
      <c r="G799" s="2" t="s">
        <v>1053</v>
      </c>
      <c r="H799" s="2" t="s">
        <v>2870</v>
      </c>
      <c r="I799" s="2">
        <v>13</v>
      </c>
      <c r="L799" s="2">
        <v>3</v>
      </c>
      <c r="M799" s="2" t="s">
        <v>5881</v>
      </c>
      <c r="N799" s="2" t="s">
        <v>5882</v>
      </c>
      <c r="S799" s="2" t="s">
        <v>111</v>
      </c>
      <c r="T799" s="2" t="s">
        <v>2946</v>
      </c>
      <c r="W799" s="2" t="s">
        <v>95</v>
      </c>
      <c r="X799" s="2" t="s">
        <v>5192</v>
      </c>
      <c r="Y799" s="2" t="s">
        <v>10</v>
      </c>
      <c r="Z799" s="2" t="s">
        <v>2986</v>
      </c>
      <c r="AC799" s="2">
        <v>34</v>
      </c>
      <c r="AD799" s="2" t="s">
        <v>136</v>
      </c>
      <c r="AE799" s="2" t="s">
        <v>3827</v>
      </c>
    </row>
    <row r="800" spans="1:72" ht="13.5" customHeight="1">
      <c r="A800" s="5" t="str">
        <f t="shared" si="40"/>
        <v>1861_각현내_042</v>
      </c>
      <c r="B800" s="2">
        <v>1861</v>
      </c>
      <c r="C800" s="2" t="s">
        <v>5173</v>
      </c>
      <c r="D800" s="2" t="s">
        <v>5174</v>
      </c>
      <c r="E800" s="2">
        <v>799</v>
      </c>
      <c r="F800" s="2">
        <v>3</v>
      </c>
      <c r="G800" s="2" t="s">
        <v>1053</v>
      </c>
      <c r="H800" s="2" t="s">
        <v>2870</v>
      </c>
      <c r="I800" s="2">
        <v>13</v>
      </c>
      <c r="L800" s="2">
        <v>3</v>
      </c>
      <c r="M800" s="2" t="s">
        <v>5881</v>
      </c>
      <c r="N800" s="2" t="s">
        <v>5882</v>
      </c>
      <c r="S800" s="2" t="s">
        <v>109</v>
      </c>
      <c r="T800" s="2" t="s">
        <v>2945</v>
      </c>
      <c r="Y800" s="2" t="s">
        <v>1681</v>
      </c>
      <c r="Z800" s="2" t="s">
        <v>3468</v>
      </c>
      <c r="AC800" s="2">
        <v>27</v>
      </c>
      <c r="AD800" s="2" t="s">
        <v>117</v>
      </c>
      <c r="AE800" s="2" t="s">
        <v>3821</v>
      </c>
    </row>
    <row r="801" spans="1:72" ht="13.5" customHeight="1">
      <c r="A801" s="5" t="str">
        <f t="shared" si="40"/>
        <v>1861_각현내_042</v>
      </c>
      <c r="B801" s="2">
        <v>1861</v>
      </c>
      <c r="C801" s="2" t="s">
        <v>5173</v>
      </c>
      <c r="D801" s="2" t="s">
        <v>5174</v>
      </c>
      <c r="E801" s="2">
        <v>800</v>
      </c>
      <c r="F801" s="2">
        <v>3</v>
      </c>
      <c r="G801" s="2" t="s">
        <v>1053</v>
      </c>
      <c r="H801" s="2" t="s">
        <v>2870</v>
      </c>
      <c r="I801" s="2">
        <v>13</v>
      </c>
      <c r="L801" s="2">
        <v>3</v>
      </c>
      <c r="M801" s="2" t="s">
        <v>5881</v>
      </c>
      <c r="N801" s="2" t="s">
        <v>5882</v>
      </c>
      <c r="S801" s="2" t="s">
        <v>111</v>
      </c>
      <c r="T801" s="2" t="s">
        <v>2946</v>
      </c>
      <c r="W801" s="2" t="s">
        <v>135</v>
      </c>
      <c r="X801" s="2" t="s">
        <v>2990</v>
      </c>
      <c r="Y801" s="2" t="s">
        <v>10</v>
      </c>
      <c r="Z801" s="2" t="s">
        <v>2986</v>
      </c>
      <c r="AC801" s="2">
        <v>27</v>
      </c>
      <c r="AD801" s="2" t="s">
        <v>117</v>
      </c>
      <c r="AE801" s="2" t="s">
        <v>3821</v>
      </c>
    </row>
    <row r="802" spans="1:72" ht="13.5" customHeight="1">
      <c r="A802" s="5" t="str">
        <f t="shared" si="40"/>
        <v>1861_각현내_042</v>
      </c>
      <c r="B802" s="2">
        <v>1861</v>
      </c>
      <c r="C802" s="2" t="s">
        <v>5173</v>
      </c>
      <c r="D802" s="2" t="s">
        <v>5174</v>
      </c>
      <c r="E802" s="2">
        <v>801</v>
      </c>
      <c r="F802" s="2">
        <v>3</v>
      </c>
      <c r="G802" s="2" t="s">
        <v>1053</v>
      </c>
      <c r="H802" s="2" t="s">
        <v>2870</v>
      </c>
      <c r="I802" s="2">
        <v>13</v>
      </c>
      <c r="L802" s="2">
        <v>3</v>
      </c>
      <c r="M802" s="2" t="s">
        <v>5881</v>
      </c>
      <c r="N802" s="2" t="s">
        <v>5882</v>
      </c>
      <c r="S802" s="2" t="s">
        <v>207</v>
      </c>
      <c r="T802" s="2" t="s">
        <v>2949</v>
      </c>
      <c r="AC802" s="2">
        <v>16</v>
      </c>
      <c r="AD802" s="2" t="s">
        <v>552</v>
      </c>
      <c r="AE802" s="2" t="s">
        <v>3857</v>
      </c>
    </row>
    <row r="803" spans="1:72" ht="13.5" customHeight="1">
      <c r="A803" s="5" t="str">
        <f t="shared" si="40"/>
        <v>1861_각현내_042</v>
      </c>
      <c r="B803" s="2">
        <v>1861</v>
      </c>
      <c r="C803" s="2" t="s">
        <v>5173</v>
      </c>
      <c r="D803" s="2" t="s">
        <v>5174</v>
      </c>
      <c r="E803" s="2">
        <v>802</v>
      </c>
      <c r="F803" s="2">
        <v>3</v>
      </c>
      <c r="G803" s="2" t="s">
        <v>1053</v>
      </c>
      <c r="H803" s="2" t="s">
        <v>2870</v>
      </c>
      <c r="I803" s="2">
        <v>13</v>
      </c>
      <c r="L803" s="2">
        <v>3</v>
      </c>
      <c r="M803" s="2" t="s">
        <v>5881</v>
      </c>
      <c r="N803" s="2" t="s">
        <v>5882</v>
      </c>
      <c r="T803" s="2" t="s">
        <v>5221</v>
      </c>
      <c r="U803" s="2" t="s">
        <v>66</v>
      </c>
      <c r="V803" s="2" t="s">
        <v>2961</v>
      </c>
      <c r="Y803" s="2" t="s">
        <v>1449</v>
      </c>
      <c r="Z803" s="2" t="s">
        <v>3396</v>
      </c>
      <c r="AC803" s="2">
        <v>22</v>
      </c>
      <c r="AD803" s="2" t="s">
        <v>344</v>
      </c>
      <c r="AE803" s="2" t="s">
        <v>3845</v>
      </c>
    </row>
    <row r="804" spans="1:72" ht="13.5" customHeight="1">
      <c r="A804" s="5" t="str">
        <f t="shared" si="40"/>
        <v>1861_각현내_042</v>
      </c>
      <c r="B804" s="2">
        <v>1861</v>
      </c>
      <c r="C804" s="2" t="s">
        <v>5173</v>
      </c>
      <c r="D804" s="2" t="s">
        <v>5174</v>
      </c>
      <c r="E804" s="2">
        <v>803</v>
      </c>
      <c r="F804" s="2">
        <v>3</v>
      </c>
      <c r="G804" s="2" t="s">
        <v>1053</v>
      </c>
      <c r="H804" s="2" t="s">
        <v>2870</v>
      </c>
      <c r="I804" s="2">
        <v>13</v>
      </c>
      <c r="L804" s="2">
        <v>4</v>
      </c>
      <c r="M804" s="2" t="s">
        <v>5883</v>
      </c>
      <c r="N804" s="2" t="s">
        <v>5884</v>
      </c>
      <c r="T804" s="2" t="s">
        <v>5220</v>
      </c>
      <c r="U804" s="2" t="s">
        <v>229</v>
      </c>
      <c r="V804" s="2" t="s">
        <v>2966</v>
      </c>
      <c r="W804" s="2" t="s">
        <v>95</v>
      </c>
      <c r="X804" s="2" t="s">
        <v>5192</v>
      </c>
      <c r="Y804" s="2" t="s">
        <v>1238</v>
      </c>
      <c r="Z804" s="2" t="s">
        <v>3469</v>
      </c>
      <c r="AC804" s="2">
        <v>42</v>
      </c>
      <c r="AD804" s="2" t="s">
        <v>420</v>
      </c>
      <c r="AE804" s="2" t="s">
        <v>3849</v>
      </c>
      <c r="AJ804" s="2" t="s">
        <v>17</v>
      </c>
      <c r="AK804" s="2" t="s">
        <v>3864</v>
      </c>
      <c r="AL804" s="2" t="s">
        <v>94</v>
      </c>
      <c r="AM804" s="2" t="s">
        <v>5274</v>
      </c>
      <c r="AT804" s="2" t="s">
        <v>229</v>
      </c>
      <c r="AU804" s="2" t="s">
        <v>2966</v>
      </c>
      <c r="AV804" s="2" t="s">
        <v>1405</v>
      </c>
      <c r="AW804" s="2" t="s">
        <v>3535</v>
      </c>
      <c r="BG804" s="2" t="s">
        <v>229</v>
      </c>
      <c r="BH804" s="2" t="s">
        <v>2966</v>
      </c>
      <c r="BI804" s="2" t="s">
        <v>1682</v>
      </c>
      <c r="BJ804" s="2" t="s">
        <v>4470</v>
      </c>
      <c r="BK804" s="2" t="s">
        <v>229</v>
      </c>
      <c r="BL804" s="2" t="s">
        <v>2966</v>
      </c>
      <c r="BM804" s="2" t="s">
        <v>1683</v>
      </c>
      <c r="BN804" s="2" t="s">
        <v>4494</v>
      </c>
      <c r="BO804" s="2" t="s">
        <v>137</v>
      </c>
      <c r="BP804" s="2" t="s">
        <v>2972</v>
      </c>
      <c r="BQ804" s="2" t="s">
        <v>1684</v>
      </c>
      <c r="BR804" s="2" t="s">
        <v>5388</v>
      </c>
      <c r="BS804" s="2" t="s">
        <v>147</v>
      </c>
      <c r="BT804" s="2" t="s">
        <v>3874</v>
      </c>
    </row>
    <row r="805" spans="1:72" ht="13.5" customHeight="1">
      <c r="A805" s="5" t="str">
        <f t="shared" si="40"/>
        <v>1861_각현내_042</v>
      </c>
      <c r="B805" s="2">
        <v>1861</v>
      </c>
      <c r="C805" s="2" t="s">
        <v>5173</v>
      </c>
      <c r="D805" s="2" t="s">
        <v>5174</v>
      </c>
      <c r="E805" s="2">
        <v>804</v>
      </c>
      <c r="F805" s="2">
        <v>3</v>
      </c>
      <c r="G805" s="2" t="s">
        <v>1053</v>
      </c>
      <c r="H805" s="2" t="s">
        <v>2870</v>
      </c>
      <c r="I805" s="2">
        <v>13</v>
      </c>
      <c r="L805" s="2">
        <v>4</v>
      </c>
      <c r="M805" s="2" t="s">
        <v>5883</v>
      </c>
      <c r="N805" s="2" t="s">
        <v>5884</v>
      </c>
      <c r="S805" s="2" t="s">
        <v>51</v>
      </c>
      <c r="T805" s="2" t="s">
        <v>2942</v>
      </c>
      <c r="W805" s="2" t="s">
        <v>47</v>
      </c>
      <c r="X805" s="2" t="s">
        <v>5196</v>
      </c>
      <c r="Y805" s="2" t="s">
        <v>10</v>
      </c>
      <c r="Z805" s="2" t="s">
        <v>2986</v>
      </c>
      <c r="AC805" s="2">
        <v>38</v>
      </c>
      <c r="AD805" s="2" t="s">
        <v>278</v>
      </c>
      <c r="AE805" s="2" t="s">
        <v>3839</v>
      </c>
      <c r="AJ805" s="2" t="s">
        <v>17</v>
      </c>
      <c r="AK805" s="2" t="s">
        <v>3864</v>
      </c>
      <c r="AL805" s="2" t="s">
        <v>152</v>
      </c>
      <c r="AM805" s="2" t="s">
        <v>3880</v>
      </c>
      <c r="AT805" s="2" t="s">
        <v>137</v>
      </c>
      <c r="AU805" s="2" t="s">
        <v>2972</v>
      </c>
      <c r="AV805" s="2" t="s">
        <v>1685</v>
      </c>
      <c r="AW805" s="2" t="s">
        <v>4130</v>
      </c>
      <c r="BG805" s="2" t="s">
        <v>137</v>
      </c>
      <c r="BH805" s="2" t="s">
        <v>2972</v>
      </c>
      <c r="BI805" s="2" t="s">
        <v>1686</v>
      </c>
      <c r="BJ805" s="2" t="s">
        <v>4471</v>
      </c>
      <c r="BK805" s="2" t="s">
        <v>137</v>
      </c>
      <c r="BL805" s="2" t="s">
        <v>2972</v>
      </c>
      <c r="BM805" s="2" t="s">
        <v>1687</v>
      </c>
      <c r="BN805" s="2" t="s">
        <v>4751</v>
      </c>
      <c r="BO805" s="2" t="s">
        <v>137</v>
      </c>
      <c r="BP805" s="2" t="s">
        <v>2972</v>
      </c>
      <c r="BQ805" s="2" t="s">
        <v>1688</v>
      </c>
      <c r="BR805" s="2" t="s">
        <v>5014</v>
      </c>
      <c r="BS805" s="2" t="s">
        <v>625</v>
      </c>
      <c r="BT805" s="2" t="s">
        <v>3283</v>
      </c>
    </row>
    <row r="806" spans="1:72" ht="13.5" customHeight="1">
      <c r="A806" s="5" t="str">
        <f t="shared" ref="A806:A821" si="41">HYPERLINK("http://kyu.snu.ac.kr/sdhj/index.jsp?type=hj/GK14785_00_IH_0001_043.jpg","1861_각현내_043")</f>
        <v>1861_각현내_043</v>
      </c>
      <c r="B806" s="2">
        <v>1861</v>
      </c>
      <c r="C806" s="2" t="s">
        <v>5173</v>
      </c>
      <c r="D806" s="2" t="s">
        <v>5174</v>
      </c>
      <c r="E806" s="2">
        <v>805</v>
      </c>
      <c r="F806" s="2">
        <v>3</v>
      </c>
      <c r="G806" s="2" t="s">
        <v>1053</v>
      </c>
      <c r="H806" s="2" t="s">
        <v>2870</v>
      </c>
      <c r="I806" s="2">
        <v>13</v>
      </c>
      <c r="L806" s="2">
        <v>4</v>
      </c>
      <c r="M806" s="2" t="s">
        <v>5883</v>
      </c>
      <c r="N806" s="2" t="s">
        <v>5884</v>
      </c>
      <c r="S806" s="2" t="s">
        <v>207</v>
      </c>
      <c r="T806" s="2" t="s">
        <v>2949</v>
      </c>
      <c r="AC806" s="2">
        <v>16</v>
      </c>
      <c r="AD806" s="2" t="s">
        <v>552</v>
      </c>
      <c r="AE806" s="2" t="s">
        <v>3857</v>
      </c>
    </row>
    <row r="807" spans="1:72" ht="13.5" customHeight="1">
      <c r="A807" s="5" t="str">
        <f t="shared" si="41"/>
        <v>1861_각현내_043</v>
      </c>
      <c r="B807" s="2">
        <v>1861</v>
      </c>
      <c r="C807" s="2" t="s">
        <v>5173</v>
      </c>
      <c r="D807" s="2" t="s">
        <v>5174</v>
      </c>
      <c r="E807" s="2">
        <v>806</v>
      </c>
      <c r="F807" s="2">
        <v>3</v>
      </c>
      <c r="G807" s="2" t="s">
        <v>1053</v>
      </c>
      <c r="H807" s="2" t="s">
        <v>2870</v>
      </c>
      <c r="I807" s="2">
        <v>13</v>
      </c>
      <c r="L807" s="2">
        <v>4</v>
      </c>
      <c r="M807" s="2" t="s">
        <v>5883</v>
      </c>
      <c r="N807" s="2" t="s">
        <v>5884</v>
      </c>
      <c r="S807" s="2" t="s">
        <v>207</v>
      </c>
      <c r="T807" s="2" t="s">
        <v>2949</v>
      </c>
      <c r="AC807" s="2">
        <v>10</v>
      </c>
      <c r="AD807" s="2" t="s">
        <v>86</v>
      </c>
      <c r="AE807" s="2" t="s">
        <v>3815</v>
      </c>
    </row>
    <row r="808" spans="1:72" ht="13.5" customHeight="1">
      <c r="A808" s="5" t="str">
        <f t="shared" si="41"/>
        <v>1861_각현내_043</v>
      </c>
      <c r="B808" s="2">
        <v>1861</v>
      </c>
      <c r="C808" s="2" t="s">
        <v>5173</v>
      </c>
      <c r="D808" s="2" t="s">
        <v>5174</v>
      </c>
      <c r="E808" s="2">
        <v>807</v>
      </c>
      <c r="F808" s="2">
        <v>3</v>
      </c>
      <c r="G808" s="2" t="s">
        <v>1053</v>
      </c>
      <c r="H808" s="2" t="s">
        <v>2870</v>
      </c>
      <c r="I808" s="2">
        <v>13</v>
      </c>
      <c r="L808" s="2">
        <v>4</v>
      </c>
      <c r="M808" s="2" t="s">
        <v>5883</v>
      </c>
      <c r="N808" s="2" t="s">
        <v>5884</v>
      </c>
      <c r="S808" s="2" t="s">
        <v>109</v>
      </c>
      <c r="T808" s="2" t="s">
        <v>2945</v>
      </c>
      <c r="Y808" s="2" t="s">
        <v>1689</v>
      </c>
      <c r="Z808" s="2" t="s">
        <v>3470</v>
      </c>
      <c r="AC808" s="2">
        <v>10</v>
      </c>
      <c r="AD808" s="2" t="s">
        <v>86</v>
      </c>
      <c r="AE808" s="2" t="s">
        <v>3815</v>
      </c>
    </row>
    <row r="809" spans="1:72" ht="13.5" customHeight="1">
      <c r="A809" s="5" t="str">
        <f t="shared" si="41"/>
        <v>1861_각현내_043</v>
      </c>
      <c r="B809" s="2">
        <v>1861</v>
      </c>
      <c r="C809" s="2" t="s">
        <v>5173</v>
      </c>
      <c r="D809" s="2" t="s">
        <v>5174</v>
      </c>
      <c r="E809" s="2">
        <v>808</v>
      </c>
      <c r="F809" s="2">
        <v>3</v>
      </c>
      <c r="G809" s="2" t="s">
        <v>1053</v>
      </c>
      <c r="H809" s="2" t="s">
        <v>2870</v>
      </c>
      <c r="I809" s="2">
        <v>13</v>
      </c>
      <c r="L809" s="2">
        <v>4</v>
      </c>
      <c r="M809" s="2" t="s">
        <v>5883</v>
      </c>
      <c r="N809" s="2" t="s">
        <v>5884</v>
      </c>
      <c r="S809" s="2" t="s">
        <v>109</v>
      </c>
      <c r="T809" s="2" t="s">
        <v>2945</v>
      </c>
      <c r="Y809" s="2" t="s">
        <v>681</v>
      </c>
      <c r="Z809" s="2" t="s">
        <v>3187</v>
      </c>
      <c r="AC809" s="2">
        <v>8</v>
      </c>
      <c r="AD809" s="2" t="s">
        <v>310</v>
      </c>
      <c r="AE809" s="2" t="s">
        <v>3403</v>
      </c>
    </row>
    <row r="810" spans="1:72" ht="13.5" customHeight="1">
      <c r="A810" s="5" t="str">
        <f t="shared" si="41"/>
        <v>1861_각현내_043</v>
      </c>
      <c r="B810" s="2">
        <v>1861</v>
      </c>
      <c r="C810" s="2" t="s">
        <v>5173</v>
      </c>
      <c r="D810" s="2" t="s">
        <v>5174</v>
      </c>
      <c r="E810" s="2">
        <v>809</v>
      </c>
      <c r="F810" s="2">
        <v>3</v>
      </c>
      <c r="G810" s="2" t="s">
        <v>1053</v>
      </c>
      <c r="H810" s="2" t="s">
        <v>2870</v>
      </c>
      <c r="I810" s="2">
        <v>13</v>
      </c>
      <c r="L810" s="2">
        <v>4</v>
      </c>
      <c r="M810" s="2" t="s">
        <v>5883</v>
      </c>
      <c r="N810" s="2" t="s">
        <v>5884</v>
      </c>
      <c r="T810" s="2" t="s">
        <v>5221</v>
      </c>
      <c r="U810" s="2" t="s">
        <v>66</v>
      </c>
      <c r="V810" s="2" t="s">
        <v>2961</v>
      </c>
      <c r="Y810" s="2" t="s">
        <v>1544</v>
      </c>
      <c r="Z810" s="2" t="s">
        <v>5259</v>
      </c>
      <c r="AC810" s="2">
        <v>28</v>
      </c>
      <c r="AD810" s="2" t="s">
        <v>79</v>
      </c>
      <c r="AE810" s="2" t="s">
        <v>3812</v>
      </c>
    </row>
    <row r="811" spans="1:72" ht="13.5" customHeight="1">
      <c r="A811" s="5" t="str">
        <f t="shared" si="41"/>
        <v>1861_각현내_043</v>
      </c>
      <c r="B811" s="2">
        <v>1861</v>
      </c>
      <c r="C811" s="2" t="s">
        <v>5173</v>
      </c>
      <c r="D811" s="2" t="s">
        <v>5174</v>
      </c>
      <c r="E811" s="2">
        <v>810</v>
      </c>
      <c r="F811" s="2">
        <v>3</v>
      </c>
      <c r="G811" s="2" t="s">
        <v>1053</v>
      </c>
      <c r="H811" s="2" t="s">
        <v>2870</v>
      </c>
      <c r="I811" s="2">
        <v>13</v>
      </c>
      <c r="L811" s="2">
        <v>4</v>
      </c>
      <c r="M811" s="2" t="s">
        <v>5883</v>
      </c>
      <c r="N811" s="2" t="s">
        <v>5884</v>
      </c>
      <c r="T811" s="2" t="s">
        <v>5221</v>
      </c>
      <c r="U811" s="2" t="s">
        <v>63</v>
      </c>
      <c r="V811" s="2" t="s">
        <v>2960</v>
      </c>
      <c r="Y811" s="2" t="s">
        <v>1098</v>
      </c>
      <c r="Z811" s="2" t="s">
        <v>5247</v>
      </c>
      <c r="AC811" s="2">
        <v>16</v>
      </c>
      <c r="AD811" s="2" t="s">
        <v>125</v>
      </c>
      <c r="AE811" s="2" t="s">
        <v>3825</v>
      </c>
    </row>
    <row r="812" spans="1:72" ht="13.5" customHeight="1">
      <c r="A812" s="5" t="str">
        <f t="shared" si="41"/>
        <v>1861_각현내_043</v>
      </c>
      <c r="B812" s="2">
        <v>1861</v>
      </c>
      <c r="C812" s="2" t="s">
        <v>5173</v>
      </c>
      <c r="D812" s="2" t="s">
        <v>5174</v>
      </c>
      <c r="E812" s="2">
        <v>811</v>
      </c>
      <c r="F812" s="2">
        <v>3</v>
      </c>
      <c r="G812" s="2" t="s">
        <v>1053</v>
      </c>
      <c r="H812" s="2" t="s">
        <v>2870</v>
      </c>
      <c r="I812" s="2">
        <v>13</v>
      </c>
      <c r="L812" s="2">
        <v>5</v>
      </c>
      <c r="M812" s="2" t="s">
        <v>6145</v>
      </c>
      <c r="N812" s="2" t="s">
        <v>6146</v>
      </c>
      <c r="Q812" s="2" t="s">
        <v>6141</v>
      </c>
      <c r="R812" s="2" t="s">
        <v>6140</v>
      </c>
      <c r="T812" s="2" t="s">
        <v>5220</v>
      </c>
      <c r="U812" s="2" t="s">
        <v>126</v>
      </c>
      <c r="V812" s="2" t="s">
        <v>2963</v>
      </c>
      <c r="W812" s="2" t="s">
        <v>6144</v>
      </c>
      <c r="X812" s="2" t="s">
        <v>6142</v>
      </c>
      <c r="Y812" s="2" t="s">
        <v>907</v>
      </c>
      <c r="Z812" s="2" t="s">
        <v>3471</v>
      </c>
      <c r="AC812" s="2">
        <v>39</v>
      </c>
      <c r="AD812" s="2" t="s">
        <v>74</v>
      </c>
      <c r="AE812" s="2" t="s">
        <v>3810</v>
      </c>
      <c r="AJ812" s="2" t="s">
        <v>17</v>
      </c>
      <c r="AK812" s="2" t="s">
        <v>3864</v>
      </c>
      <c r="AL812" s="2" t="s">
        <v>206</v>
      </c>
      <c r="AM812" s="2" t="s">
        <v>3891</v>
      </c>
      <c r="AT812" s="2" t="s">
        <v>137</v>
      </c>
      <c r="AU812" s="2" t="s">
        <v>2972</v>
      </c>
      <c r="AV812" s="2" t="s">
        <v>1690</v>
      </c>
      <c r="AW812" s="2" t="s">
        <v>4056</v>
      </c>
      <c r="BG812" s="2" t="s">
        <v>137</v>
      </c>
      <c r="BH812" s="2" t="s">
        <v>2972</v>
      </c>
      <c r="BI812" s="2" t="s">
        <v>1691</v>
      </c>
      <c r="BJ812" s="2" t="s">
        <v>4472</v>
      </c>
      <c r="BK812" s="2" t="s">
        <v>137</v>
      </c>
      <c r="BL812" s="2" t="s">
        <v>2972</v>
      </c>
      <c r="BM812" s="2" t="s">
        <v>1692</v>
      </c>
      <c r="BN812" s="2" t="s">
        <v>3388</v>
      </c>
      <c r="BO812" s="2" t="s">
        <v>137</v>
      </c>
      <c r="BP812" s="2" t="s">
        <v>2972</v>
      </c>
      <c r="BQ812" s="2" t="s">
        <v>1693</v>
      </c>
      <c r="BR812" s="2" t="s">
        <v>5015</v>
      </c>
      <c r="BS812" s="2" t="s">
        <v>130</v>
      </c>
      <c r="BT812" s="2" t="s">
        <v>3873</v>
      </c>
    </row>
    <row r="813" spans="1:72" ht="13.5" customHeight="1">
      <c r="A813" s="5" t="str">
        <f t="shared" si="41"/>
        <v>1861_각현내_043</v>
      </c>
      <c r="B813" s="2">
        <v>1861</v>
      </c>
      <c r="C813" s="2" t="s">
        <v>5173</v>
      </c>
      <c r="D813" s="2" t="s">
        <v>5174</v>
      </c>
      <c r="E813" s="2">
        <v>812</v>
      </c>
      <c r="F813" s="2">
        <v>3</v>
      </c>
      <c r="G813" s="2" t="s">
        <v>1053</v>
      </c>
      <c r="H813" s="2" t="s">
        <v>2870</v>
      </c>
      <c r="I813" s="2">
        <v>13</v>
      </c>
      <c r="L813" s="2">
        <v>5</v>
      </c>
      <c r="M813" s="2" t="s">
        <v>6145</v>
      </c>
      <c r="N813" s="2" t="s">
        <v>6146</v>
      </c>
      <c r="S813" s="2" t="s">
        <v>1257</v>
      </c>
      <c r="T813" s="2" t="s">
        <v>2953</v>
      </c>
      <c r="W813" s="2" t="s">
        <v>127</v>
      </c>
      <c r="X813" s="2" t="s">
        <v>2989</v>
      </c>
      <c r="Y813" s="2" t="s">
        <v>10</v>
      </c>
      <c r="Z813" s="2" t="s">
        <v>2986</v>
      </c>
      <c r="AC813" s="2">
        <v>63</v>
      </c>
      <c r="AD813" s="2" t="s">
        <v>216</v>
      </c>
      <c r="AE813" s="2" t="s">
        <v>3834</v>
      </c>
    </row>
    <row r="814" spans="1:72" ht="13.5" customHeight="1">
      <c r="A814" s="5" t="str">
        <f t="shared" si="41"/>
        <v>1861_각현내_043</v>
      </c>
      <c r="B814" s="2">
        <v>1861</v>
      </c>
      <c r="C814" s="2" t="s">
        <v>5173</v>
      </c>
      <c r="D814" s="2" t="s">
        <v>5174</v>
      </c>
      <c r="E814" s="2">
        <v>813</v>
      </c>
      <c r="F814" s="2">
        <v>3</v>
      </c>
      <c r="G814" s="2" t="s">
        <v>1053</v>
      </c>
      <c r="H814" s="2" t="s">
        <v>2870</v>
      </c>
      <c r="I814" s="2">
        <v>14</v>
      </c>
      <c r="J814" s="2" t="s">
        <v>1694</v>
      </c>
      <c r="K814" s="2" t="s">
        <v>5179</v>
      </c>
      <c r="L814" s="2">
        <v>1</v>
      </c>
      <c r="M814" s="2" t="s">
        <v>5885</v>
      </c>
      <c r="N814" s="2" t="s">
        <v>5886</v>
      </c>
      <c r="T814" s="2" t="s">
        <v>5220</v>
      </c>
      <c r="U814" s="2" t="s">
        <v>229</v>
      </c>
      <c r="V814" s="2" t="s">
        <v>2966</v>
      </c>
      <c r="W814" s="2" t="s">
        <v>95</v>
      </c>
      <c r="X814" s="2" t="s">
        <v>5192</v>
      </c>
      <c r="Y814" s="2" t="s">
        <v>1695</v>
      </c>
      <c r="Z814" s="2" t="s">
        <v>3472</v>
      </c>
      <c r="AC814" s="2">
        <v>54</v>
      </c>
      <c r="AD814" s="2" t="s">
        <v>121</v>
      </c>
      <c r="AE814" s="2" t="s">
        <v>3823</v>
      </c>
      <c r="AJ814" s="2" t="s">
        <v>17</v>
      </c>
      <c r="AK814" s="2" t="s">
        <v>3864</v>
      </c>
      <c r="AL814" s="2" t="s">
        <v>94</v>
      </c>
      <c r="AM814" s="2" t="s">
        <v>5274</v>
      </c>
      <c r="AT814" s="2" t="s">
        <v>229</v>
      </c>
      <c r="AU814" s="2" t="s">
        <v>2966</v>
      </c>
      <c r="AV814" s="2" t="s">
        <v>1696</v>
      </c>
      <c r="AW814" s="2" t="s">
        <v>3305</v>
      </c>
      <c r="BG814" s="2" t="s">
        <v>229</v>
      </c>
      <c r="BH814" s="2" t="s">
        <v>2966</v>
      </c>
      <c r="BI814" s="2" t="s">
        <v>1697</v>
      </c>
      <c r="BJ814" s="2" t="s">
        <v>3210</v>
      </c>
      <c r="BK814" s="2" t="s">
        <v>229</v>
      </c>
      <c r="BL814" s="2" t="s">
        <v>2966</v>
      </c>
      <c r="BM814" s="2" t="s">
        <v>1698</v>
      </c>
      <c r="BN814" s="2" t="s">
        <v>4752</v>
      </c>
      <c r="BO814" s="2" t="s">
        <v>137</v>
      </c>
      <c r="BP814" s="2" t="s">
        <v>2972</v>
      </c>
      <c r="BQ814" s="2" t="s">
        <v>1699</v>
      </c>
      <c r="BR814" s="2" t="s">
        <v>5016</v>
      </c>
      <c r="BS814" s="2" t="s">
        <v>39</v>
      </c>
      <c r="BT814" s="2" t="s">
        <v>3867</v>
      </c>
    </row>
    <row r="815" spans="1:72" ht="13.5" customHeight="1">
      <c r="A815" s="5" t="str">
        <f t="shared" si="41"/>
        <v>1861_각현내_043</v>
      </c>
      <c r="B815" s="2">
        <v>1861</v>
      </c>
      <c r="C815" s="2" t="s">
        <v>5173</v>
      </c>
      <c r="D815" s="2" t="s">
        <v>5174</v>
      </c>
      <c r="E815" s="2">
        <v>814</v>
      </c>
      <c r="F815" s="2">
        <v>3</v>
      </c>
      <c r="G815" s="2" t="s">
        <v>1053</v>
      </c>
      <c r="H815" s="2" t="s">
        <v>2870</v>
      </c>
      <c r="I815" s="2">
        <v>14</v>
      </c>
      <c r="L815" s="2">
        <v>1</v>
      </c>
      <c r="M815" s="2" t="s">
        <v>5885</v>
      </c>
      <c r="N815" s="2" t="s">
        <v>5886</v>
      </c>
      <c r="S815" s="2" t="s">
        <v>1257</v>
      </c>
      <c r="T815" s="2" t="s">
        <v>2953</v>
      </c>
      <c r="W815" s="2" t="s">
        <v>135</v>
      </c>
      <c r="X815" s="2" t="s">
        <v>2990</v>
      </c>
      <c r="Y815" s="2" t="s">
        <v>10</v>
      </c>
      <c r="Z815" s="2" t="s">
        <v>2986</v>
      </c>
      <c r="AC815" s="2">
        <v>86</v>
      </c>
      <c r="AD815" s="2" t="s">
        <v>117</v>
      </c>
      <c r="AE815" s="2" t="s">
        <v>3821</v>
      </c>
    </row>
    <row r="816" spans="1:72" ht="13.5" customHeight="1">
      <c r="A816" s="5" t="str">
        <f t="shared" si="41"/>
        <v>1861_각현내_043</v>
      </c>
      <c r="B816" s="2">
        <v>1861</v>
      </c>
      <c r="C816" s="2" t="s">
        <v>5173</v>
      </c>
      <c r="D816" s="2" t="s">
        <v>5174</v>
      </c>
      <c r="E816" s="2">
        <v>815</v>
      </c>
      <c r="F816" s="2">
        <v>3</v>
      </c>
      <c r="G816" s="2" t="s">
        <v>1053</v>
      </c>
      <c r="H816" s="2" t="s">
        <v>2870</v>
      </c>
      <c r="I816" s="2">
        <v>14</v>
      </c>
      <c r="L816" s="2">
        <v>1</v>
      </c>
      <c r="M816" s="2" t="s">
        <v>5885</v>
      </c>
      <c r="N816" s="2" t="s">
        <v>5886</v>
      </c>
      <c r="S816" s="2" t="s">
        <v>51</v>
      </c>
      <c r="T816" s="2" t="s">
        <v>2942</v>
      </c>
      <c r="W816" s="2" t="s">
        <v>95</v>
      </c>
      <c r="X816" s="2" t="s">
        <v>5192</v>
      </c>
      <c r="Y816" s="2" t="s">
        <v>10</v>
      </c>
      <c r="Z816" s="2" t="s">
        <v>2986</v>
      </c>
      <c r="AC816" s="2">
        <v>46</v>
      </c>
      <c r="AD816" s="2" t="s">
        <v>511</v>
      </c>
      <c r="AE816" s="2" t="s">
        <v>3856</v>
      </c>
      <c r="AJ816" s="2" t="s">
        <v>17</v>
      </c>
      <c r="AK816" s="2" t="s">
        <v>3864</v>
      </c>
      <c r="AL816" s="2" t="s">
        <v>94</v>
      </c>
      <c r="AM816" s="2" t="s">
        <v>5274</v>
      </c>
      <c r="AT816" s="2" t="s">
        <v>229</v>
      </c>
      <c r="AU816" s="2" t="s">
        <v>2966</v>
      </c>
      <c r="AV816" s="2" t="s">
        <v>1700</v>
      </c>
      <c r="AW816" s="2" t="s">
        <v>4131</v>
      </c>
      <c r="BG816" s="2" t="s">
        <v>229</v>
      </c>
      <c r="BH816" s="2" t="s">
        <v>2966</v>
      </c>
      <c r="BI816" s="2" t="s">
        <v>1701</v>
      </c>
      <c r="BJ816" s="2" t="s">
        <v>4473</v>
      </c>
      <c r="BK816" s="2" t="s">
        <v>229</v>
      </c>
      <c r="BL816" s="2" t="s">
        <v>2966</v>
      </c>
      <c r="BM816" s="2" t="s">
        <v>1702</v>
      </c>
      <c r="BN816" s="2" t="s">
        <v>4753</v>
      </c>
      <c r="BO816" s="2" t="s">
        <v>229</v>
      </c>
      <c r="BP816" s="2" t="s">
        <v>2966</v>
      </c>
      <c r="BQ816" s="2" t="s">
        <v>1703</v>
      </c>
      <c r="BR816" s="2" t="s">
        <v>5017</v>
      </c>
      <c r="BS816" s="2" t="s">
        <v>245</v>
      </c>
      <c r="BT816" s="2" t="s">
        <v>3881</v>
      </c>
    </row>
    <row r="817" spans="1:72" ht="13.5" customHeight="1">
      <c r="A817" s="5" t="str">
        <f t="shared" si="41"/>
        <v>1861_각현내_043</v>
      </c>
      <c r="B817" s="2">
        <v>1861</v>
      </c>
      <c r="C817" s="2" t="s">
        <v>5173</v>
      </c>
      <c r="D817" s="2" t="s">
        <v>5174</v>
      </c>
      <c r="E817" s="2">
        <v>816</v>
      </c>
      <c r="F817" s="2">
        <v>3</v>
      </c>
      <c r="G817" s="2" t="s">
        <v>1053</v>
      </c>
      <c r="H817" s="2" t="s">
        <v>2870</v>
      </c>
      <c r="I817" s="2">
        <v>14</v>
      </c>
      <c r="L817" s="2">
        <v>1</v>
      </c>
      <c r="M817" s="2" t="s">
        <v>5885</v>
      </c>
      <c r="N817" s="2" t="s">
        <v>5886</v>
      </c>
      <c r="S817" s="2" t="s">
        <v>207</v>
      </c>
      <c r="T817" s="2" t="s">
        <v>2949</v>
      </c>
      <c r="AC817" s="2">
        <v>24</v>
      </c>
      <c r="AD817" s="2" t="s">
        <v>490</v>
      </c>
      <c r="AE817" s="2" t="s">
        <v>3854</v>
      </c>
    </row>
    <row r="818" spans="1:72" ht="13.5" customHeight="1">
      <c r="A818" s="5" t="str">
        <f t="shared" si="41"/>
        <v>1861_각현내_043</v>
      </c>
      <c r="B818" s="2">
        <v>1861</v>
      </c>
      <c r="C818" s="2" t="s">
        <v>5173</v>
      </c>
      <c r="D818" s="2" t="s">
        <v>5174</v>
      </c>
      <c r="E818" s="2">
        <v>817</v>
      </c>
      <c r="F818" s="2">
        <v>3</v>
      </c>
      <c r="G818" s="2" t="s">
        <v>1053</v>
      </c>
      <c r="H818" s="2" t="s">
        <v>2870</v>
      </c>
      <c r="I818" s="2">
        <v>14</v>
      </c>
      <c r="L818" s="2">
        <v>1</v>
      </c>
      <c r="M818" s="2" t="s">
        <v>5885</v>
      </c>
      <c r="N818" s="2" t="s">
        <v>5886</v>
      </c>
      <c r="S818" s="2" t="s">
        <v>1704</v>
      </c>
      <c r="T818" s="2" t="s">
        <v>2955</v>
      </c>
      <c r="Y818" s="2" t="s">
        <v>1705</v>
      </c>
      <c r="Z818" s="2" t="s">
        <v>3473</v>
      </c>
      <c r="AC818" s="2">
        <v>17</v>
      </c>
      <c r="AD818" s="2" t="s">
        <v>346</v>
      </c>
      <c r="AE818" s="2" t="s">
        <v>3846</v>
      </c>
    </row>
    <row r="819" spans="1:72" ht="13.5" customHeight="1">
      <c r="A819" s="5" t="str">
        <f t="shared" si="41"/>
        <v>1861_각현내_043</v>
      </c>
      <c r="B819" s="2">
        <v>1861</v>
      </c>
      <c r="C819" s="2" t="s">
        <v>5173</v>
      </c>
      <c r="D819" s="2" t="s">
        <v>5174</v>
      </c>
      <c r="E819" s="2">
        <v>818</v>
      </c>
      <c r="F819" s="2">
        <v>3</v>
      </c>
      <c r="G819" s="2" t="s">
        <v>1053</v>
      </c>
      <c r="H819" s="2" t="s">
        <v>2870</v>
      </c>
      <c r="I819" s="2">
        <v>14</v>
      </c>
      <c r="L819" s="2">
        <v>1</v>
      </c>
      <c r="M819" s="2" t="s">
        <v>5885</v>
      </c>
      <c r="N819" s="2" t="s">
        <v>5886</v>
      </c>
      <c r="S819" s="2" t="s">
        <v>207</v>
      </c>
      <c r="T819" s="2" t="s">
        <v>2949</v>
      </c>
      <c r="AC819" s="2">
        <v>17</v>
      </c>
      <c r="AD819" s="2" t="s">
        <v>114</v>
      </c>
      <c r="AE819" s="2" t="s">
        <v>3820</v>
      </c>
    </row>
    <row r="820" spans="1:72" ht="13.5" customHeight="1">
      <c r="A820" s="5" t="str">
        <f t="shared" si="41"/>
        <v>1861_각현내_043</v>
      </c>
      <c r="B820" s="2">
        <v>1861</v>
      </c>
      <c r="C820" s="2" t="s">
        <v>5173</v>
      </c>
      <c r="D820" s="2" t="s">
        <v>5174</v>
      </c>
      <c r="E820" s="2">
        <v>819</v>
      </c>
      <c r="F820" s="2">
        <v>3</v>
      </c>
      <c r="G820" s="2" t="s">
        <v>1053</v>
      </c>
      <c r="H820" s="2" t="s">
        <v>2870</v>
      </c>
      <c r="I820" s="2">
        <v>14</v>
      </c>
      <c r="L820" s="2">
        <v>1</v>
      </c>
      <c r="M820" s="2" t="s">
        <v>5885</v>
      </c>
      <c r="N820" s="2" t="s">
        <v>5886</v>
      </c>
      <c r="S820" s="2" t="s">
        <v>109</v>
      </c>
      <c r="T820" s="2" t="s">
        <v>2945</v>
      </c>
      <c r="Y820" s="2" t="s">
        <v>1706</v>
      </c>
      <c r="Z820" s="2" t="s">
        <v>3474</v>
      </c>
      <c r="AC820" s="2">
        <v>13</v>
      </c>
      <c r="AD820" s="2" t="s">
        <v>72</v>
      </c>
      <c r="AE820" s="2" t="s">
        <v>3809</v>
      </c>
    </row>
    <row r="821" spans="1:72" ht="13.5" customHeight="1">
      <c r="A821" s="5" t="str">
        <f t="shared" si="41"/>
        <v>1861_각현내_043</v>
      </c>
      <c r="B821" s="2">
        <v>1861</v>
      </c>
      <c r="C821" s="2" t="s">
        <v>5173</v>
      </c>
      <c r="D821" s="2" t="s">
        <v>5174</v>
      </c>
      <c r="E821" s="2">
        <v>820</v>
      </c>
      <c r="F821" s="2">
        <v>3</v>
      </c>
      <c r="G821" s="2" t="s">
        <v>1053</v>
      </c>
      <c r="H821" s="2" t="s">
        <v>2870</v>
      </c>
      <c r="I821" s="2">
        <v>14</v>
      </c>
      <c r="L821" s="2">
        <v>2</v>
      </c>
      <c r="M821" s="2" t="s">
        <v>5887</v>
      </c>
      <c r="N821" s="2" t="s">
        <v>5888</v>
      </c>
      <c r="T821" s="2" t="s">
        <v>5220</v>
      </c>
      <c r="U821" s="2" t="s">
        <v>229</v>
      </c>
      <c r="V821" s="2" t="s">
        <v>2966</v>
      </c>
      <c r="W821" s="2" t="s">
        <v>546</v>
      </c>
      <c r="X821" s="2" t="s">
        <v>3007</v>
      </c>
      <c r="Y821" s="2" t="s">
        <v>1707</v>
      </c>
      <c r="Z821" s="2" t="s">
        <v>3475</v>
      </c>
      <c r="AC821" s="2">
        <v>52</v>
      </c>
      <c r="AD821" s="2" t="s">
        <v>225</v>
      </c>
      <c r="AE821" s="2" t="s">
        <v>3835</v>
      </c>
      <c r="AJ821" s="2" t="s">
        <v>17</v>
      </c>
      <c r="AK821" s="2" t="s">
        <v>3864</v>
      </c>
      <c r="AL821" s="2" t="s">
        <v>39</v>
      </c>
      <c r="AM821" s="2" t="s">
        <v>3867</v>
      </c>
      <c r="AT821" s="2" t="s">
        <v>229</v>
      </c>
      <c r="AU821" s="2" t="s">
        <v>2966</v>
      </c>
      <c r="AV821" s="2" t="s">
        <v>1708</v>
      </c>
      <c r="AW821" s="2" t="s">
        <v>3635</v>
      </c>
      <c r="BG821" s="2" t="s">
        <v>229</v>
      </c>
      <c r="BH821" s="2" t="s">
        <v>2966</v>
      </c>
      <c r="BI821" s="2" t="s">
        <v>1490</v>
      </c>
      <c r="BJ821" s="2" t="s">
        <v>5353</v>
      </c>
      <c r="BK821" s="2" t="s">
        <v>877</v>
      </c>
      <c r="BL821" s="2" t="s">
        <v>3933</v>
      </c>
      <c r="BM821" s="2" t="s">
        <v>1491</v>
      </c>
      <c r="BN821" s="2" t="s">
        <v>4448</v>
      </c>
      <c r="BO821" s="2" t="s">
        <v>137</v>
      </c>
      <c r="BP821" s="2" t="s">
        <v>2972</v>
      </c>
      <c r="BQ821" s="2" t="s">
        <v>1709</v>
      </c>
      <c r="BR821" s="2" t="s">
        <v>5396</v>
      </c>
      <c r="BS821" s="2" t="s">
        <v>94</v>
      </c>
      <c r="BT821" s="2" t="s">
        <v>5274</v>
      </c>
    </row>
    <row r="822" spans="1:72" ht="13.5" customHeight="1">
      <c r="A822" s="5" t="str">
        <f t="shared" ref="A822:A846" si="42">HYPERLINK("http://kyu.snu.ac.kr/sdhj/index.jsp?type=hj/GK14785_00_IH_0001_044.jpg","1861_각현내_044")</f>
        <v>1861_각현내_044</v>
      </c>
      <c r="B822" s="2">
        <v>1861</v>
      </c>
      <c r="C822" s="2" t="s">
        <v>5173</v>
      </c>
      <c r="D822" s="2" t="s">
        <v>5174</v>
      </c>
      <c r="E822" s="2">
        <v>821</v>
      </c>
      <c r="F822" s="2">
        <v>3</v>
      </c>
      <c r="G822" s="2" t="s">
        <v>1053</v>
      </c>
      <c r="H822" s="2" t="s">
        <v>2870</v>
      </c>
      <c r="I822" s="2">
        <v>14</v>
      </c>
      <c r="L822" s="2">
        <v>2</v>
      </c>
      <c r="M822" s="2" t="s">
        <v>5887</v>
      </c>
      <c r="N822" s="2" t="s">
        <v>5888</v>
      </c>
      <c r="S822" s="2" t="s">
        <v>109</v>
      </c>
      <c r="T822" s="2" t="s">
        <v>2945</v>
      </c>
      <c r="Y822" s="2" t="s">
        <v>1710</v>
      </c>
      <c r="Z822" s="2" t="s">
        <v>3476</v>
      </c>
      <c r="AC822" s="2">
        <v>34</v>
      </c>
      <c r="AD822" s="2" t="s">
        <v>136</v>
      </c>
      <c r="AE822" s="2" t="s">
        <v>3827</v>
      </c>
    </row>
    <row r="823" spans="1:72" ht="13.5" customHeight="1">
      <c r="A823" s="5" t="str">
        <f t="shared" si="42"/>
        <v>1861_각현내_044</v>
      </c>
      <c r="B823" s="2">
        <v>1861</v>
      </c>
      <c r="C823" s="2" t="s">
        <v>5173</v>
      </c>
      <c r="D823" s="2" t="s">
        <v>5174</v>
      </c>
      <c r="E823" s="2">
        <v>822</v>
      </c>
      <c r="F823" s="2">
        <v>3</v>
      </c>
      <c r="G823" s="2" t="s">
        <v>1053</v>
      </c>
      <c r="H823" s="2" t="s">
        <v>2870</v>
      </c>
      <c r="I823" s="2">
        <v>14</v>
      </c>
      <c r="L823" s="2">
        <v>2</v>
      </c>
      <c r="M823" s="2" t="s">
        <v>5887</v>
      </c>
      <c r="N823" s="2" t="s">
        <v>5888</v>
      </c>
      <c r="S823" s="2" t="s">
        <v>111</v>
      </c>
      <c r="T823" s="2" t="s">
        <v>2946</v>
      </c>
      <c r="W823" s="2" t="s">
        <v>95</v>
      </c>
      <c r="X823" s="2" t="s">
        <v>5192</v>
      </c>
      <c r="Y823" s="2" t="s">
        <v>10</v>
      </c>
      <c r="Z823" s="2" t="s">
        <v>2986</v>
      </c>
      <c r="AC823" s="2">
        <v>36</v>
      </c>
      <c r="AD823" s="2" t="s">
        <v>449</v>
      </c>
      <c r="AE823" s="2" t="s">
        <v>3851</v>
      </c>
    </row>
    <row r="824" spans="1:72" ht="13.5" customHeight="1">
      <c r="A824" s="5" t="str">
        <f t="shared" si="42"/>
        <v>1861_각현내_044</v>
      </c>
      <c r="B824" s="2">
        <v>1861</v>
      </c>
      <c r="C824" s="2" t="s">
        <v>5173</v>
      </c>
      <c r="D824" s="2" t="s">
        <v>5174</v>
      </c>
      <c r="E824" s="2">
        <v>823</v>
      </c>
      <c r="F824" s="2">
        <v>3</v>
      </c>
      <c r="G824" s="2" t="s">
        <v>1053</v>
      </c>
      <c r="H824" s="2" t="s">
        <v>2870</v>
      </c>
      <c r="I824" s="2">
        <v>14</v>
      </c>
      <c r="L824" s="2">
        <v>2</v>
      </c>
      <c r="M824" s="2" t="s">
        <v>5887</v>
      </c>
      <c r="N824" s="2" t="s">
        <v>5888</v>
      </c>
      <c r="S824" s="2" t="s">
        <v>109</v>
      </c>
      <c r="T824" s="2" t="s">
        <v>2945</v>
      </c>
      <c r="Y824" s="2" t="s">
        <v>1711</v>
      </c>
      <c r="Z824" s="2" t="s">
        <v>3477</v>
      </c>
      <c r="AC824" s="2">
        <v>16</v>
      </c>
      <c r="AD824" s="2" t="s">
        <v>809</v>
      </c>
      <c r="AE824" s="2" t="s">
        <v>3858</v>
      </c>
    </row>
    <row r="825" spans="1:72" ht="13.5" customHeight="1">
      <c r="A825" s="5" t="str">
        <f t="shared" si="42"/>
        <v>1861_각현내_044</v>
      </c>
      <c r="B825" s="2">
        <v>1861</v>
      </c>
      <c r="C825" s="2" t="s">
        <v>5173</v>
      </c>
      <c r="D825" s="2" t="s">
        <v>5174</v>
      </c>
      <c r="E825" s="2">
        <v>824</v>
      </c>
      <c r="F825" s="2">
        <v>3</v>
      </c>
      <c r="G825" s="2" t="s">
        <v>1053</v>
      </c>
      <c r="H825" s="2" t="s">
        <v>2870</v>
      </c>
      <c r="I825" s="2">
        <v>14</v>
      </c>
      <c r="L825" s="2">
        <v>2</v>
      </c>
      <c r="M825" s="2" t="s">
        <v>5887</v>
      </c>
      <c r="N825" s="2" t="s">
        <v>5888</v>
      </c>
      <c r="S825" s="2" t="s">
        <v>207</v>
      </c>
      <c r="T825" s="2" t="s">
        <v>2949</v>
      </c>
      <c r="AC825" s="2">
        <v>18</v>
      </c>
      <c r="AD825" s="2" t="s">
        <v>346</v>
      </c>
      <c r="AE825" s="2" t="s">
        <v>3846</v>
      </c>
    </row>
    <row r="826" spans="1:72" ht="13.5" customHeight="1">
      <c r="A826" s="5" t="str">
        <f t="shared" si="42"/>
        <v>1861_각현내_044</v>
      </c>
      <c r="B826" s="2">
        <v>1861</v>
      </c>
      <c r="C826" s="2" t="s">
        <v>5173</v>
      </c>
      <c r="D826" s="2" t="s">
        <v>5174</v>
      </c>
      <c r="E826" s="2">
        <v>825</v>
      </c>
      <c r="F826" s="2">
        <v>3</v>
      </c>
      <c r="G826" s="2" t="s">
        <v>1053</v>
      </c>
      <c r="H826" s="2" t="s">
        <v>2870</v>
      </c>
      <c r="I826" s="2">
        <v>14</v>
      </c>
      <c r="L826" s="2">
        <v>2</v>
      </c>
      <c r="M826" s="2" t="s">
        <v>5887</v>
      </c>
      <c r="N826" s="2" t="s">
        <v>5888</v>
      </c>
      <c r="S826" s="2" t="s">
        <v>109</v>
      </c>
      <c r="T826" s="2" t="s">
        <v>2945</v>
      </c>
      <c r="Y826" s="2" t="s">
        <v>1712</v>
      </c>
      <c r="Z826" s="2" t="s">
        <v>5262</v>
      </c>
      <c r="AC826" s="2">
        <v>15</v>
      </c>
      <c r="AD826" s="2" t="s">
        <v>552</v>
      </c>
      <c r="AE826" s="2" t="s">
        <v>3857</v>
      </c>
    </row>
    <row r="827" spans="1:72" ht="13.5" customHeight="1">
      <c r="A827" s="5" t="str">
        <f t="shared" si="42"/>
        <v>1861_각현내_044</v>
      </c>
      <c r="B827" s="2">
        <v>1861</v>
      </c>
      <c r="C827" s="2" t="s">
        <v>5173</v>
      </c>
      <c r="D827" s="2" t="s">
        <v>5174</v>
      </c>
      <c r="E827" s="2">
        <v>826</v>
      </c>
      <c r="F827" s="2">
        <v>3</v>
      </c>
      <c r="G827" s="2" t="s">
        <v>1053</v>
      </c>
      <c r="H827" s="2" t="s">
        <v>2870</v>
      </c>
      <c r="I827" s="2">
        <v>14</v>
      </c>
      <c r="L827" s="2">
        <v>2</v>
      </c>
      <c r="M827" s="2" t="s">
        <v>5887</v>
      </c>
      <c r="N827" s="2" t="s">
        <v>5888</v>
      </c>
      <c r="S827" s="2" t="s">
        <v>207</v>
      </c>
      <c r="T827" s="2" t="s">
        <v>2949</v>
      </c>
      <c r="AC827" s="2">
        <v>21</v>
      </c>
      <c r="AD827" s="2" t="s">
        <v>38</v>
      </c>
      <c r="AE827" s="2" t="s">
        <v>3803</v>
      </c>
    </row>
    <row r="828" spans="1:72" ht="13.5" customHeight="1">
      <c r="A828" s="5" t="str">
        <f t="shared" si="42"/>
        <v>1861_각현내_044</v>
      </c>
      <c r="B828" s="2">
        <v>1861</v>
      </c>
      <c r="C828" s="2" t="s">
        <v>5173</v>
      </c>
      <c r="D828" s="2" t="s">
        <v>5174</v>
      </c>
      <c r="E828" s="2">
        <v>827</v>
      </c>
      <c r="F828" s="2">
        <v>3</v>
      </c>
      <c r="G828" s="2" t="s">
        <v>1053</v>
      </c>
      <c r="H828" s="2" t="s">
        <v>2870</v>
      </c>
      <c r="I828" s="2">
        <v>14</v>
      </c>
      <c r="L828" s="2">
        <v>2</v>
      </c>
      <c r="M828" s="2" t="s">
        <v>5887</v>
      </c>
      <c r="N828" s="2" t="s">
        <v>5888</v>
      </c>
      <c r="S828" s="2" t="s">
        <v>207</v>
      </c>
      <c r="T828" s="2" t="s">
        <v>2949</v>
      </c>
      <c r="AC828" s="2">
        <v>17</v>
      </c>
      <c r="AD828" s="2" t="s">
        <v>114</v>
      </c>
      <c r="AE828" s="2" t="s">
        <v>3820</v>
      </c>
    </row>
    <row r="829" spans="1:72" ht="13.5" customHeight="1">
      <c r="A829" s="5" t="str">
        <f t="shared" si="42"/>
        <v>1861_각현내_044</v>
      </c>
      <c r="B829" s="2">
        <v>1861</v>
      </c>
      <c r="C829" s="2" t="s">
        <v>5173</v>
      </c>
      <c r="D829" s="2" t="s">
        <v>5174</v>
      </c>
      <c r="E829" s="2">
        <v>828</v>
      </c>
      <c r="F829" s="2">
        <v>3</v>
      </c>
      <c r="G829" s="2" t="s">
        <v>1053</v>
      </c>
      <c r="H829" s="2" t="s">
        <v>2870</v>
      </c>
      <c r="I829" s="2">
        <v>14</v>
      </c>
      <c r="L829" s="2">
        <v>2</v>
      </c>
      <c r="M829" s="2" t="s">
        <v>5887</v>
      </c>
      <c r="N829" s="2" t="s">
        <v>5888</v>
      </c>
      <c r="T829" s="2" t="s">
        <v>5221</v>
      </c>
      <c r="U829" s="2" t="s">
        <v>66</v>
      </c>
      <c r="V829" s="2" t="s">
        <v>2961</v>
      </c>
      <c r="Y829" s="2" t="s">
        <v>1713</v>
      </c>
      <c r="Z829" s="2" t="s">
        <v>3478</v>
      </c>
      <c r="AC829" s="2">
        <v>14</v>
      </c>
      <c r="AD829" s="2" t="s">
        <v>192</v>
      </c>
      <c r="AE829" s="2" t="s">
        <v>3831</v>
      </c>
    </row>
    <row r="830" spans="1:72" ht="13.5" customHeight="1">
      <c r="A830" s="5" t="str">
        <f t="shared" si="42"/>
        <v>1861_각현내_044</v>
      </c>
      <c r="B830" s="2">
        <v>1861</v>
      </c>
      <c r="C830" s="2" t="s">
        <v>5173</v>
      </c>
      <c r="D830" s="2" t="s">
        <v>5174</v>
      </c>
      <c r="E830" s="2">
        <v>829</v>
      </c>
      <c r="F830" s="2">
        <v>3</v>
      </c>
      <c r="G830" s="2" t="s">
        <v>1053</v>
      </c>
      <c r="H830" s="2" t="s">
        <v>2870</v>
      </c>
      <c r="I830" s="2">
        <v>14</v>
      </c>
      <c r="L830" s="2">
        <v>3</v>
      </c>
      <c r="M830" s="2" t="s">
        <v>5889</v>
      </c>
      <c r="N830" s="2" t="s">
        <v>5890</v>
      </c>
      <c r="Q830" s="2" t="s">
        <v>5198</v>
      </c>
      <c r="R830" s="2" t="s">
        <v>2933</v>
      </c>
      <c r="T830" s="2" t="s">
        <v>5220</v>
      </c>
      <c r="W830" s="2" t="s">
        <v>546</v>
      </c>
      <c r="X830" s="2" t="s">
        <v>5199</v>
      </c>
      <c r="Y830" s="2" t="s">
        <v>1714</v>
      </c>
      <c r="Z830" s="2" t="s">
        <v>3479</v>
      </c>
      <c r="AC830" s="2">
        <v>32</v>
      </c>
      <c r="AD830" s="2" t="s">
        <v>77</v>
      </c>
      <c r="AE830" s="2" t="s">
        <v>3811</v>
      </c>
      <c r="AJ830" s="2" t="s">
        <v>17</v>
      </c>
      <c r="AK830" s="2" t="s">
        <v>3864</v>
      </c>
      <c r="AL830" s="2" t="s">
        <v>39</v>
      </c>
      <c r="AM830" s="2" t="s">
        <v>3867</v>
      </c>
      <c r="AT830" s="2" t="s">
        <v>229</v>
      </c>
      <c r="AU830" s="2" t="s">
        <v>2966</v>
      </c>
      <c r="AV830" s="2" t="s">
        <v>1715</v>
      </c>
      <c r="AW830" s="2" t="s">
        <v>4132</v>
      </c>
      <c r="BG830" s="2" t="s">
        <v>229</v>
      </c>
      <c r="BH830" s="2" t="s">
        <v>2966</v>
      </c>
      <c r="BI830" s="2" t="s">
        <v>1716</v>
      </c>
      <c r="BJ830" s="2" t="s">
        <v>4474</v>
      </c>
      <c r="BK830" s="2" t="s">
        <v>229</v>
      </c>
      <c r="BL830" s="2" t="s">
        <v>2966</v>
      </c>
      <c r="BM830" s="2" t="s">
        <v>1717</v>
      </c>
      <c r="BN830" s="2" t="s">
        <v>4251</v>
      </c>
      <c r="BO830" s="2" t="s">
        <v>229</v>
      </c>
      <c r="BP830" s="2" t="s">
        <v>2966</v>
      </c>
      <c r="BQ830" s="2" t="s">
        <v>1718</v>
      </c>
      <c r="BR830" s="2" t="s">
        <v>5018</v>
      </c>
      <c r="BS830" s="2" t="s">
        <v>39</v>
      </c>
      <c r="BT830" s="2" t="s">
        <v>3867</v>
      </c>
    </row>
    <row r="831" spans="1:72" ht="13.5" customHeight="1">
      <c r="A831" s="5" t="str">
        <f t="shared" si="42"/>
        <v>1861_각현내_044</v>
      </c>
      <c r="B831" s="2">
        <v>1861</v>
      </c>
      <c r="C831" s="2" t="s">
        <v>5173</v>
      </c>
      <c r="D831" s="2" t="s">
        <v>5174</v>
      </c>
      <c r="E831" s="2">
        <v>830</v>
      </c>
      <c r="F831" s="2">
        <v>3</v>
      </c>
      <c r="G831" s="2" t="s">
        <v>1053</v>
      </c>
      <c r="H831" s="2" t="s">
        <v>2870</v>
      </c>
      <c r="I831" s="2">
        <v>14</v>
      </c>
      <c r="L831" s="2">
        <v>3</v>
      </c>
      <c r="M831" s="2" t="s">
        <v>5889</v>
      </c>
      <c r="N831" s="2" t="s">
        <v>5890</v>
      </c>
      <c r="S831" s="2" t="s">
        <v>1257</v>
      </c>
      <c r="T831" s="2" t="s">
        <v>2953</v>
      </c>
      <c r="W831" s="2" t="s">
        <v>135</v>
      </c>
      <c r="X831" s="2" t="s">
        <v>2990</v>
      </c>
      <c r="Y831" s="2" t="s">
        <v>10</v>
      </c>
      <c r="Z831" s="2" t="s">
        <v>2986</v>
      </c>
      <c r="AC831" s="2">
        <v>58</v>
      </c>
      <c r="AD831" s="2" t="s">
        <v>298</v>
      </c>
      <c r="AE831" s="2" t="s">
        <v>3841</v>
      </c>
    </row>
    <row r="832" spans="1:72" ht="13.5" customHeight="1">
      <c r="A832" s="5" t="str">
        <f t="shared" si="42"/>
        <v>1861_각현내_044</v>
      </c>
      <c r="B832" s="2">
        <v>1861</v>
      </c>
      <c r="C832" s="2" t="s">
        <v>5173</v>
      </c>
      <c r="D832" s="2" t="s">
        <v>5174</v>
      </c>
      <c r="E832" s="2">
        <v>831</v>
      </c>
      <c r="F832" s="2">
        <v>3</v>
      </c>
      <c r="G832" s="2" t="s">
        <v>1053</v>
      </c>
      <c r="H832" s="2" t="s">
        <v>2870</v>
      </c>
      <c r="I832" s="2">
        <v>14</v>
      </c>
      <c r="L832" s="2">
        <v>3</v>
      </c>
      <c r="M832" s="2" t="s">
        <v>5889</v>
      </c>
      <c r="N832" s="2" t="s">
        <v>5890</v>
      </c>
      <c r="S832" s="2" t="s">
        <v>51</v>
      </c>
      <c r="T832" s="2" t="s">
        <v>2942</v>
      </c>
      <c r="W832" s="2" t="s">
        <v>95</v>
      </c>
      <c r="X832" s="2" t="s">
        <v>5192</v>
      </c>
      <c r="Y832" s="2" t="s">
        <v>10</v>
      </c>
      <c r="Z832" s="2" t="s">
        <v>2986</v>
      </c>
      <c r="AC832" s="2">
        <v>31</v>
      </c>
      <c r="AD832" s="2" t="s">
        <v>77</v>
      </c>
      <c r="AE832" s="2" t="s">
        <v>3811</v>
      </c>
      <c r="AJ832" s="2" t="s">
        <v>17</v>
      </c>
      <c r="AK832" s="2" t="s">
        <v>3864</v>
      </c>
      <c r="AL832" s="2" t="s">
        <v>94</v>
      </c>
      <c r="AM832" s="2" t="s">
        <v>5274</v>
      </c>
      <c r="AT832" s="2" t="s">
        <v>229</v>
      </c>
      <c r="AU832" s="2" t="s">
        <v>2966</v>
      </c>
      <c r="AV832" s="2" t="s">
        <v>1696</v>
      </c>
      <c r="AW832" s="2" t="s">
        <v>3305</v>
      </c>
      <c r="BG832" s="2" t="s">
        <v>229</v>
      </c>
      <c r="BH832" s="2" t="s">
        <v>2966</v>
      </c>
      <c r="BI832" s="2" t="s">
        <v>1697</v>
      </c>
      <c r="BJ832" s="2" t="s">
        <v>3210</v>
      </c>
      <c r="BK832" s="2" t="s">
        <v>229</v>
      </c>
      <c r="BL832" s="2" t="s">
        <v>2966</v>
      </c>
      <c r="BM832" s="2" t="s">
        <v>1698</v>
      </c>
      <c r="BN832" s="2" t="s">
        <v>4752</v>
      </c>
      <c r="BO832" s="2" t="s">
        <v>229</v>
      </c>
      <c r="BP832" s="2" t="s">
        <v>2966</v>
      </c>
      <c r="BQ832" s="2" t="s">
        <v>1699</v>
      </c>
      <c r="BR832" s="2" t="s">
        <v>5016</v>
      </c>
      <c r="BS832" s="2" t="s">
        <v>39</v>
      </c>
      <c r="BT832" s="2" t="s">
        <v>3867</v>
      </c>
    </row>
    <row r="833" spans="1:72" ht="13.5" customHeight="1">
      <c r="A833" s="5" t="str">
        <f t="shared" si="42"/>
        <v>1861_각현내_044</v>
      </c>
      <c r="B833" s="2">
        <v>1861</v>
      </c>
      <c r="C833" s="2" t="s">
        <v>5173</v>
      </c>
      <c r="D833" s="2" t="s">
        <v>5174</v>
      </c>
      <c r="E833" s="2">
        <v>832</v>
      </c>
      <c r="F833" s="2">
        <v>3</v>
      </c>
      <c r="G833" s="2" t="s">
        <v>1053</v>
      </c>
      <c r="H833" s="2" t="s">
        <v>2870</v>
      </c>
      <c r="I833" s="2">
        <v>14</v>
      </c>
      <c r="L833" s="2">
        <v>3</v>
      </c>
      <c r="M833" s="2" t="s">
        <v>5889</v>
      </c>
      <c r="N833" s="2" t="s">
        <v>5890</v>
      </c>
      <c r="S833" s="2" t="s">
        <v>59</v>
      </c>
      <c r="T833" s="2" t="s">
        <v>2943</v>
      </c>
      <c r="Y833" s="2" t="s">
        <v>1719</v>
      </c>
      <c r="Z833" s="2" t="s">
        <v>3480</v>
      </c>
      <c r="AC833" s="2">
        <v>24</v>
      </c>
      <c r="AD833" s="2" t="s">
        <v>38</v>
      </c>
      <c r="AE833" s="2" t="s">
        <v>3803</v>
      </c>
    </row>
    <row r="834" spans="1:72" ht="13.5" customHeight="1">
      <c r="A834" s="5" t="str">
        <f t="shared" si="42"/>
        <v>1861_각현내_044</v>
      </c>
      <c r="B834" s="2">
        <v>1861</v>
      </c>
      <c r="C834" s="2" t="s">
        <v>5173</v>
      </c>
      <c r="D834" s="2" t="s">
        <v>5174</v>
      </c>
      <c r="E834" s="2">
        <v>833</v>
      </c>
      <c r="F834" s="2">
        <v>3</v>
      </c>
      <c r="G834" s="2" t="s">
        <v>1053</v>
      </c>
      <c r="H834" s="2" t="s">
        <v>2870</v>
      </c>
      <c r="I834" s="2">
        <v>14</v>
      </c>
      <c r="L834" s="2">
        <v>3</v>
      </c>
      <c r="M834" s="2" t="s">
        <v>5889</v>
      </c>
      <c r="N834" s="2" t="s">
        <v>5890</v>
      </c>
      <c r="S834" s="2" t="s">
        <v>59</v>
      </c>
      <c r="T834" s="2" t="s">
        <v>2943</v>
      </c>
      <c r="Y834" s="2" t="s">
        <v>1720</v>
      </c>
      <c r="Z834" s="2" t="s">
        <v>3481</v>
      </c>
      <c r="AC834" s="2">
        <v>15</v>
      </c>
      <c r="AD834" s="2" t="s">
        <v>178</v>
      </c>
      <c r="AE834" s="2" t="s">
        <v>3830</v>
      </c>
    </row>
    <row r="835" spans="1:72" ht="13.5" customHeight="1">
      <c r="A835" s="5" t="str">
        <f t="shared" si="42"/>
        <v>1861_각현내_044</v>
      </c>
      <c r="B835" s="2">
        <v>1861</v>
      </c>
      <c r="C835" s="2" t="s">
        <v>5173</v>
      </c>
      <c r="D835" s="2" t="s">
        <v>5174</v>
      </c>
      <c r="E835" s="2">
        <v>834</v>
      </c>
      <c r="F835" s="2">
        <v>3</v>
      </c>
      <c r="G835" s="2" t="s">
        <v>1053</v>
      </c>
      <c r="H835" s="2" t="s">
        <v>2870</v>
      </c>
      <c r="I835" s="2">
        <v>14</v>
      </c>
      <c r="L835" s="2">
        <v>3</v>
      </c>
      <c r="M835" s="2" t="s">
        <v>5889</v>
      </c>
      <c r="N835" s="2" t="s">
        <v>5890</v>
      </c>
      <c r="S835" s="2" t="s">
        <v>207</v>
      </c>
      <c r="T835" s="2" t="s">
        <v>2949</v>
      </c>
      <c r="AC835" s="2">
        <v>19</v>
      </c>
      <c r="AD835" s="2" t="s">
        <v>346</v>
      </c>
      <c r="AE835" s="2" t="s">
        <v>3846</v>
      </c>
    </row>
    <row r="836" spans="1:72" ht="13.5" customHeight="1">
      <c r="A836" s="5" t="str">
        <f t="shared" si="42"/>
        <v>1861_각현내_044</v>
      </c>
      <c r="B836" s="2">
        <v>1861</v>
      </c>
      <c r="C836" s="2" t="s">
        <v>5173</v>
      </c>
      <c r="D836" s="2" t="s">
        <v>5174</v>
      </c>
      <c r="E836" s="2">
        <v>835</v>
      </c>
      <c r="F836" s="2">
        <v>3</v>
      </c>
      <c r="G836" s="2" t="s">
        <v>1053</v>
      </c>
      <c r="H836" s="2" t="s">
        <v>2870</v>
      </c>
      <c r="I836" s="2">
        <v>14</v>
      </c>
      <c r="L836" s="2">
        <v>3</v>
      </c>
      <c r="M836" s="2" t="s">
        <v>5889</v>
      </c>
      <c r="N836" s="2" t="s">
        <v>5890</v>
      </c>
      <c r="S836" s="2" t="s">
        <v>207</v>
      </c>
      <c r="T836" s="2" t="s">
        <v>2949</v>
      </c>
      <c r="AC836" s="2">
        <v>13</v>
      </c>
      <c r="AD836" s="2" t="s">
        <v>72</v>
      </c>
      <c r="AE836" s="2" t="s">
        <v>3809</v>
      </c>
    </row>
    <row r="837" spans="1:72" ht="13.5" customHeight="1">
      <c r="A837" s="5" t="str">
        <f t="shared" si="42"/>
        <v>1861_각현내_044</v>
      </c>
      <c r="B837" s="2">
        <v>1861</v>
      </c>
      <c r="C837" s="2" t="s">
        <v>5173</v>
      </c>
      <c r="D837" s="2" t="s">
        <v>5174</v>
      </c>
      <c r="E837" s="2">
        <v>836</v>
      </c>
      <c r="F837" s="2">
        <v>3</v>
      </c>
      <c r="G837" s="2" t="s">
        <v>1053</v>
      </c>
      <c r="H837" s="2" t="s">
        <v>2870</v>
      </c>
      <c r="I837" s="2">
        <v>14</v>
      </c>
      <c r="L837" s="2">
        <v>3</v>
      </c>
      <c r="M837" s="2" t="s">
        <v>5889</v>
      </c>
      <c r="N837" s="2" t="s">
        <v>5890</v>
      </c>
      <c r="T837" s="2" t="s">
        <v>5221</v>
      </c>
      <c r="U837" s="2" t="s">
        <v>66</v>
      </c>
      <c r="V837" s="2" t="s">
        <v>2961</v>
      </c>
      <c r="Y837" s="2" t="s">
        <v>1721</v>
      </c>
      <c r="Z837" s="2" t="s">
        <v>3482</v>
      </c>
      <c r="AC837" s="2">
        <v>7</v>
      </c>
      <c r="AD837" s="2" t="s">
        <v>902</v>
      </c>
      <c r="AE837" s="2" t="s">
        <v>3859</v>
      </c>
    </row>
    <row r="838" spans="1:72" ht="13.5" customHeight="1">
      <c r="A838" s="5" t="str">
        <f t="shared" si="42"/>
        <v>1861_각현내_044</v>
      </c>
      <c r="B838" s="2">
        <v>1861</v>
      </c>
      <c r="C838" s="2" t="s">
        <v>5173</v>
      </c>
      <c r="D838" s="2" t="s">
        <v>5174</v>
      </c>
      <c r="E838" s="2">
        <v>837</v>
      </c>
      <c r="F838" s="2">
        <v>3</v>
      </c>
      <c r="G838" s="2" t="s">
        <v>1053</v>
      </c>
      <c r="H838" s="2" t="s">
        <v>2870</v>
      </c>
      <c r="I838" s="2">
        <v>14</v>
      </c>
      <c r="L838" s="2">
        <v>3</v>
      </c>
      <c r="M838" s="2" t="s">
        <v>5889</v>
      </c>
      <c r="N838" s="2" t="s">
        <v>5890</v>
      </c>
      <c r="T838" s="2" t="s">
        <v>5221</v>
      </c>
      <c r="U838" s="2" t="s">
        <v>63</v>
      </c>
      <c r="V838" s="2" t="s">
        <v>2960</v>
      </c>
      <c r="Y838" s="2" t="s">
        <v>730</v>
      </c>
      <c r="Z838" s="2" t="s">
        <v>3483</v>
      </c>
      <c r="AC838" s="2">
        <v>6</v>
      </c>
      <c r="AD838" s="2" t="s">
        <v>310</v>
      </c>
      <c r="AE838" s="2" t="s">
        <v>3403</v>
      </c>
    </row>
    <row r="839" spans="1:72" ht="13.5" customHeight="1">
      <c r="A839" s="5" t="str">
        <f t="shared" si="42"/>
        <v>1861_각현내_044</v>
      </c>
      <c r="B839" s="2">
        <v>1861</v>
      </c>
      <c r="C839" s="2" t="s">
        <v>5173</v>
      </c>
      <c r="D839" s="2" t="s">
        <v>5174</v>
      </c>
      <c r="E839" s="2">
        <v>838</v>
      </c>
      <c r="F839" s="2">
        <v>3</v>
      </c>
      <c r="G839" s="2" t="s">
        <v>1053</v>
      </c>
      <c r="H839" s="2" t="s">
        <v>2870</v>
      </c>
      <c r="I839" s="2">
        <v>14</v>
      </c>
      <c r="L839" s="2">
        <v>4</v>
      </c>
      <c r="M839" s="2" t="s">
        <v>5891</v>
      </c>
      <c r="N839" s="2" t="s">
        <v>5892</v>
      </c>
      <c r="T839" s="2" t="s">
        <v>5220</v>
      </c>
      <c r="U839" s="2" t="s">
        <v>229</v>
      </c>
      <c r="V839" s="2" t="s">
        <v>2966</v>
      </c>
      <c r="W839" s="2" t="s">
        <v>546</v>
      </c>
      <c r="X839" s="2" t="s">
        <v>3007</v>
      </c>
      <c r="Y839" s="2" t="s">
        <v>1722</v>
      </c>
      <c r="Z839" s="2" t="s">
        <v>3484</v>
      </c>
      <c r="AC839" s="2">
        <v>63</v>
      </c>
      <c r="AD839" s="2" t="s">
        <v>216</v>
      </c>
      <c r="AE839" s="2" t="s">
        <v>3834</v>
      </c>
      <c r="AJ839" s="2" t="s">
        <v>17</v>
      </c>
      <c r="AK839" s="2" t="s">
        <v>3864</v>
      </c>
      <c r="AL839" s="2" t="s">
        <v>39</v>
      </c>
      <c r="AM839" s="2" t="s">
        <v>3867</v>
      </c>
      <c r="AT839" s="2" t="s">
        <v>229</v>
      </c>
      <c r="AU839" s="2" t="s">
        <v>2966</v>
      </c>
      <c r="AV839" s="2" t="s">
        <v>1723</v>
      </c>
      <c r="AW839" s="2" t="s">
        <v>4133</v>
      </c>
      <c r="BG839" s="2" t="s">
        <v>229</v>
      </c>
      <c r="BH839" s="2" t="s">
        <v>2966</v>
      </c>
      <c r="BI839" s="2" t="s">
        <v>1330</v>
      </c>
      <c r="BJ839" s="2" t="s">
        <v>4475</v>
      </c>
      <c r="BK839" s="2" t="s">
        <v>229</v>
      </c>
      <c r="BL839" s="2" t="s">
        <v>2966</v>
      </c>
      <c r="BM839" s="2" t="s">
        <v>1724</v>
      </c>
      <c r="BN839" s="2" t="s">
        <v>4754</v>
      </c>
      <c r="BO839" s="2" t="s">
        <v>229</v>
      </c>
      <c r="BP839" s="2" t="s">
        <v>2966</v>
      </c>
      <c r="BQ839" s="2" t="s">
        <v>1725</v>
      </c>
      <c r="BR839" s="2" t="s">
        <v>5424</v>
      </c>
      <c r="BS839" s="2" t="s">
        <v>206</v>
      </c>
      <c r="BT839" s="2" t="s">
        <v>3891</v>
      </c>
    </row>
    <row r="840" spans="1:72" ht="13.5" customHeight="1">
      <c r="A840" s="5" t="str">
        <f t="shared" si="42"/>
        <v>1861_각현내_044</v>
      </c>
      <c r="B840" s="2">
        <v>1861</v>
      </c>
      <c r="C840" s="2" t="s">
        <v>5173</v>
      </c>
      <c r="D840" s="2" t="s">
        <v>5174</v>
      </c>
      <c r="E840" s="2">
        <v>839</v>
      </c>
      <c r="F840" s="2">
        <v>3</v>
      </c>
      <c r="G840" s="2" t="s">
        <v>1053</v>
      </c>
      <c r="H840" s="2" t="s">
        <v>2870</v>
      </c>
      <c r="I840" s="2">
        <v>14</v>
      </c>
      <c r="L840" s="2">
        <v>4</v>
      </c>
      <c r="M840" s="2" t="s">
        <v>5891</v>
      </c>
      <c r="N840" s="2" t="s">
        <v>5892</v>
      </c>
      <c r="S840" s="2" t="s">
        <v>51</v>
      </c>
      <c r="T840" s="2" t="s">
        <v>2942</v>
      </c>
      <c r="W840" s="2" t="s">
        <v>47</v>
      </c>
      <c r="X840" s="2" t="s">
        <v>5196</v>
      </c>
      <c r="Y840" s="2" t="s">
        <v>10</v>
      </c>
      <c r="Z840" s="2" t="s">
        <v>2986</v>
      </c>
      <c r="AC840" s="2">
        <v>63</v>
      </c>
      <c r="AD840" s="2" t="s">
        <v>216</v>
      </c>
      <c r="AE840" s="2" t="s">
        <v>3834</v>
      </c>
      <c r="AJ840" s="2" t="s">
        <v>17</v>
      </c>
      <c r="AK840" s="2" t="s">
        <v>3864</v>
      </c>
      <c r="AL840" s="2" t="s">
        <v>152</v>
      </c>
      <c r="AM840" s="2" t="s">
        <v>3880</v>
      </c>
      <c r="AT840" s="2" t="s">
        <v>137</v>
      </c>
      <c r="AU840" s="2" t="s">
        <v>2972</v>
      </c>
      <c r="AV840" s="2" t="s">
        <v>1726</v>
      </c>
      <c r="AW840" s="2" t="s">
        <v>4134</v>
      </c>
      <c r="BG840" s="2" t="s">
        <v>137</v>
      </c>
      <c r="BH840" s="2" t="s">
        <v>2972</v>
      </c>
      <c r="BI840" s="2" t="s">
        <v>502</v>
      </c>
      <c r="BJ840" s="2" t="s">
        <v>3986</v>
      </c>
      <c r="BK840" s="2" t="s">
        <v>137</v>
      </c>
      <c r="BL840" s="2" t="s">
        <v>2972</v>
      </c>
      <c r="BM840" s="2" t="s">
        <v>1727</v>
      </c>
      <c r="BN840" s="2" t="s">
        <v>4046</v>
      </c>
      <c r="BO840" s="2" t="s">
        <v>137</v>
      </c>
      <c r="BP840" s="2" t="s">
        <v>2972</v>
      </c>
      <c r="BQ840" s="2" t="s">
        <v>1728</v>
      </c>
      <c r="BR840" s="2" t="s">
        <v>5019</v>
      </c>
      <c r="BS840" s="2" t="s">
        <v>130</v>
      </c>
      <c r="BT840" s="2" t="s">
        <v>3873</v>
      </c>
    </row>
    <row r="841" spans="1:72" ht="13.5" customHeight="1">
      <c r="A841" s="5" t="str">
        <f t="shared" si="42"/>
        <v>1861_각현내_044</v>
      </c>
      <c r="B841" s="2">
        <v>1861</v>
      </c>
      <c r="C841" s="2" t="s">
        <v>5173</v>
      </c>
      <c r="D841" s="2" t="s">
        <v>5174</v>
      </c>
      <c r="E841" s="2">
        <v>840</v>
      </c>
      <c r="F841" s="2">
        <v>3</v>
      </c>
      <c r="G841" s="2" t="s">
        <v>1053</v>
      </c>
      <c r="H841" s="2" t="s">
        <v>2870</v>
      </c>
      <c r="I841" s="2">
        <v>14</v>
      </c>
      <c r="L841" s="2">
        <v>4</v>
      </c>
      <c r="M841" s="2" t="s">
        <v>5891</v>
      </c>
      <c r="N841" s="2" t="s">
        <v>5892</v>
      </c>
      <c r="S841" s="2" t="s">
        <v>109</v>
      </c>
      <c r="T841" s="2" t="s">
        <v>2945</v>
      </c>
      <c r="Y841" s="2" t="s">
        <v>1729</v>
      </c>
      <c r="Z841" s="2" t="s">
        <v>3485</v>
      </c>
      <c r="AC841" s="2">
        <v>35</v>
      </c>
      <c r="AD841" s="2" t="s">
        <v>449</v>
      </c>
      <c r="AE841" s="2" t="s">
        <v>3851</v>
      </c>
    </row>
    <row r="842" spans="1:72" ht="13.5" customHeight="1">
      <c r="A842" s="5" t="str">
        <f t="shared" si="42"/>
        <v>1861_각현내_044</v>
      </c>
      <c r="B842" s="2">
        <v>1861</v>
      </c>
      <c r="C842" s="2" t="s">
        <v>5173</v>
      </c>
      <c r="D842" s="2" t="s">
        <v>5174</v>
      </c>
      <c r="E842" s="2">
        <v>841</v>
      </c>
      <c r="F842" s="2">
        <v>3</v>
      </c>
      <c r="G842" s="2" t="s">
        <v>1053</v>
      </c>
      <c r="H842" s="2" t="s">
        <v>2870</v>
      </c>
      <c r="I842" s="2">
        <v>14</v>
      </c>
      <c r="L842" s="2">
        <v>4</v>
      </c>
      <c r="M842" s="2" t="s">
        <v>5891</v>
      </c>
      <c r="N842" s="2" t="s">
        <v>5892</v>
      </c>
      <c r="S842" s="2" t="s">
        <v>111</v>
      </c>
      <c r="T842" s="2" t="s">
        <v>2946</v>
      </c>
      <c r="W842" s="2" t="s">
        <v>135</v>
      </c>
      <c r="X842" s="2" t="s">
        <v>2990</v>
      </c>
      <c r="Y842" s="2" t="s">
        <v>10</v>
      </c>
      <c r="Z842" s="2" t="s">
        <v>2986</v>
      </c>
      <c r="AC842" s="2">
        <v>35</v>
      </c>
      <c r="AD842" s="2" t="s">
        <v>449</v>
      </c>
      <c r="AE842" s="2" t="s">
        <v>3851</v>
      </c>
    </row>
    <row r="843" spans="1:72" ht="13.5" customHeight="1">
      <c r="A843" s="5" t="str">
        <f t="shared" si="42"/>
        <v>1861_각현내_044</v>
      </c>
      <c r="B843" s="2">
        <v>1861</v>
      </c>
      <c r="C843" s="2" t="s">
        <v>5173</v>
      </c>
      <c r="D843" s="2" t="s">
        <v>5174</v>
      </c>
      <c r="E843" s="2">
        <v>842</v>
      </c>
      <c r="F843" s="2">
        <v>3</v>
      </c>
      <c r="G843" s="2" t="s">
        <v>1053</v>
      </c>
      <c r="H843" s="2" t="s">
        <v>2870</v>
      </c>
      <c r="I843" s="2">
        <v>14</v>
      </c>
      <c r="L843" s="2">
        <v>4</v>
      </c>
      <c r="M843" s="2" t="s">
        <v>5891</v>
      </c>
      <c r="N843" s="2" t="s">
        <v>5892</v>
      </c>
      <c r="S843" s="2" t="s">
        <v>109</v>
      </c>
      <c r="T843" s="2" t="s">
        <v>2945</v>
      </c>
      <c r="Y843" s="2" t="s">
        <v>1730</v>
      </c>
      <c r="Z843" s="2" t="s">
        <v>3486</v>
      </c>
      <c r="AC843" s="2">
        <v>32</v>
      </c>
      <c r="AD843" s="2" t="s">
        <v>129</v>
      </c>
      <c r="AE843" s="2" t="s">
        <v>3826</v>
      </c>
    </row>
    <row r="844" spans="1:72" ht="13.5" customHeight="1">
      <c r="A844" s="5" t="str">
        <f t="shared" si="42"/>
        <v>1861_각현내_044</v>
      </c>
      <c r="B844" s="2">
        <v>1861</v>
      </c>
      <c r="C844" s="2" t="s">
        <v>5173</v>
      </c>
      <c r="D844" s="2" t="s">
        <v>5174</v>
      </c>
      <c r="E844" s="2">
        <v>843</v>
      </c>
      <c r="F844" s="2">
        <v>3</v>
      </c>
      <c r="G844" s="2" t="s">
        <v>1053</v>
      </c>
      <c r="H844" s="2" t="s">
        <v>2870</v>
      </c>
      <c r="I844" s="2">
        <v>14</v>
      </c>
      <c r="L844" s="2">
        <v>4</v>
      </c>
      <c r="M844" s="2" t="s">
        <v>5891</v>
      </c>
      <c r="N844" s="2" t="s">
        <v>5892</v>
      </c>
      <c r="S844" s="2" t="s">
        <v>109</v>
      </c>
      <c r="T844" s="2" t="s">
        <v>2945</v>
      </c>
      <c r="Y844" s="2" t="s">
        <v>1731</v>
      </c>
      <c r="Z844" s="2" t="s">
        <v>3487</v>
      </c>
      <c r="AC844" s="2">
        <v>29</v>
      </c>
      <c r="AD844" s="2" t="s">
        <v>450</v>
      </c>
      <c r="AE844" s="2" t="s">
        <v>3852</v>
      </c>
    </row>
    <row r="845" spans="1:72" ht="13.5" customHeight="1">
      <c r="A845" s="5" t="str">
        <f t="shared" si="42"/>
        <v>1861_각현내_044</v>
      </c>
      <c r="B845" s="2">
        <v>1861</v>
      </c>
      <c r="C845" s="2" t="s">
        <v>5173</v>
      </c>
      <c r="D845" s="2" t="s">
        <v>5174</v>
      </c>
      <c r="E845" s="2">
        <v>844</v>
      </c>
      <c r="F845" s="2">
        <v>3</v>
      </c>
      <c r="G845" s="2" t="s">
        <v>1053</v>
      </c>
      <c r="H845" s="2" t="s">
        <v>2870</v>
      </c>
      <c r="I845" s="2">
        <v>14</v>
      </c>
      <c r="L845" s="2">
        <v>4</v>
      </c>
      <c r="M845" s="2" t="s">
        <v>5891</v>
      </c>
      <c r="N845" s="2" t="s">
        <v>5892</v>
      </c>
      <c r="S845" s="2" t="s">
        <v>207</v>
      </c>
      <c r="T845" s="2" t="s">
        <v>2949</v>
      </c>
      <c r="AC845" s="2">
        <v>13</v>
      </c>
      <c r="AD845" s="2" t="s">
        <v>72</v>
      </c>
      <c r="AE845" s="2" t="s">
        <v>3809</v>
      </c>
    </row>
    <row r="846" spans="1:72" ht="13.5" customHeight="1">
      <c r="A846" s="5" t="str">
        <f t="shared" si="42"/>
        <v>1861_각현내_044</v>
      </c>
      <c r="B846" s="2">
        <v>1861</v>
      </c>
      <c r="C846" s="2" t="s">
        <v>5173</v>
      </c>
      <c r="D846" s="2" t="s">
        <v>5174</v>
      </c>
      <c r="E846" s="2">
        <v>845</v>
      </c>
      <c r="F846" s="2">
        <v>3</v>
      </c>
      <c r="G846" s="2" t="s">
        <v>1053</v>
      </c>
      <c r="H846" s="2" t="s">
        <v>2870</v>
      </c>
      <c r="I846" s="2">
        <v>14</v>
      </c>
      <c r="L846" s="2">
        <v>4</v>
      </c>
      <c r="M846" s="2" t="s">
        <v>5891</v>
      </c>
      <c r="N846" s="2" t="s">
        <v>5892</v>
      </c>
      <c r="T846" s="2" t="s">
        <v>5221</v>
      </c>
      <c r="U846" s="2" t="s">
        <v>66</v>
      </c>
      <c r="V846" s="2" t="s">
        <v>2961</v>
      </c>
      <c r="Y846" s="2" t="s">
        <v>1732</v>
      </c>
      <c r="Z846" s="2" t="s">
        <v>3488</v>
      </c>
      <c r="AC846" s="2">
        <v>33</v>
      </c>
      <c r="AD846" s="2" t="s">
        <v>449</v>
      </c>
      <c r="AE846" s="2" t="s">
        <v>3851</v>
      </c>
    </row>
    <row r="847" spans="1:72" ht="13.5" customHeight="1">
      <c r="A847" s="5" t="str">
        <f t="shared" ref="A847:A858" si="43">HYPERLINK("http://kyu.snu.ac.kr/sdhj/index.jsp?type=hj/GK14785_00_IH_0001_045.jpg","1861_각현내_045")</f>
        <v>1861_각현내_045</v>
      </c>
      <c r="B847" s="2">
        <v>1861</v>
      </c>
      <c r="C847" s="2" t="s">
        <v>5173</v>
      </c>
      <c r="D847" s="2" t="s">
        <v>5174</v>
      </c>
      <c r="E847" s="2">
        <v>846</v>
      </c>
      <c r="F847" s="2">
        <v>3</v>
      </c>
      <c r="G847" s="2" t="s">
        <v>1053</v>
      </c>
      <c r="H847" s="2" t="s">
        <v>2870</v>
      </c>
      <c r="I847" s="2">
        <v>14</v>
      </c>
      <c r="L847" s="2">
        <v>5</v>
      </c>
      <c r="M847" s="2" t="s">
        <v>5893</v>
      </c>
      <c r="N847" s="2" t="s">
        <v>5894</v>
      </c>
      <c r="T847" s="2" t="s">
        <v>5220</v>
      </c>
      <c r="U847" s="2" t="s">
        <v>806</v>
      </c>
      <c r="V847" s="2" t="s">
        <v>2974</v>
      </c>
      <c r="W847" s="2" t="s">
        <v>276</v>
      </c>
      <c r="X847" s="2" t="s">
        <v>2999</v>
      </c>
      <c r="Y847" s="2" t="s">
        <v>1733</v>
      </c>
      <c r="Z847" s="2" t="s">
        <v>3489</v>
      </c>
      <c r="AC847" s="2">
        <v>60</v>
      </c>
      <c r="AD847" s="2" t="s">
        <v>68</v>
      </c>
      <c r="AE847" s="2" t="s">
        <v>3125</v>
      </c>
      <c r="AJ847" s="2" t="s">
        <v>17</v>
      </c>
      <c r="AK847" s="2" t="s">
        <v>3864</v>
      </c>
      <c r="AL847" s="2" t="s">
        <v>214</v>
      </c>
      <c r="AM847" s="2" t="s">
        <v>3896</v>
      </c>
      <c r="AT847" s="2" t="s">
        <v>137</v>
      </c>
      <c r="AU847" s="2" t="s">
        <v>2972</v>
      </c>
      <c r="AV847" s="2" t="s">
        <v>1734</v>
      </c>
      <c r="AW847" s="2" t="s">
        <v>3073</v>
      </c>
      <c r="BG847" s="2" t="s">
        <v>137</v>
      </c>
      <c r="BH847" s="2" t="s">
        <v>2972</v>
      </c>
      <c r="BI847" s="2" t="s">
        <v>1735</v>
      </c>
      <c r="BJ847" s="2" t="s">
        <v>4476</v>
      </c>
      <c r="BK847" s="2" t="s">
        <v>137</v>
      </c>
      <c r="BL847" s="2" t="s">
        <v>2972</v>
      </c>
      <c r="BM847" s="2" t="s">
        <v>1096</v>
      </c>
      <c r="BN847" s="2" t="s">
        <v>3279</v>
      </c>
      <c r="BO847" s="2" t="s">
        <v>137</v>
      </c>
      <c r="BP847" s="2" t="s">
        <v>2972</v>
      </c>
      <c r="BQ847" s="2" t="s">
        <v>1736</v>
      </c>
      <c r="BR847" s="2" t="s">
        <v>5521</v>
      </c>
      <c r="BS847" s="2" t="s">
        <v>152</v>
      </c>
      <c r="BT847" s="2" t="s">
        <v>3880</v>
      </c>
    </row>
    <row r="848" spans="1:72" ht="13.5" customHeight="1">
      <c r="A848" s="5" t="str">
        <f t="shared" si="43"/>
        <v>1861_각현내_045</v>
      </c>
      <c r="B848" s="2">
        <v>1861</v>
      </c>
      <c r="C848" s="2" t="s">
        <v>5173</v>
      </c>
      <c r="D848" s="2" t="s">
        <v>5174</v>
      </c>
      <c r="E848" s="2">
        <v>847</v>
      </c>
      <c r="F848" s="2">
        <v>3</v>
      </c>
      <c r="G848" s="2" t="s">
        <v>1053</v>
      </c>
      <c r="H848" s="2" t="s">
        <v>2870</v>
      </c>
      <c r="I848" s="2">
        <v>14</v>
      </c>
      <c r="L848" s="2">
        <v>5</v>
      </c>
      <c r="M848" s="2" t="s">
        <v>5893</v>
      </c>
      <c r="N848" s="2" t="s">
        <v>5894</v>
      </c>
      <c r="S848" s="2" t="s">
        <v>51</v>
      </c>
      <c r="T848" s="2" t="s">
        <v>2942</v>
      </c>
      <c r="W848" s="2" t="s">
        <v>1457</v>
      </c>
      <c r="X848" s="2" t="s">
        <v>3016</v>
      </c>
      <c r="Y848" s="2" t="s">
        <v>10</v>
      </c>
      <c r="Z848" s="2" t="s">
        <v>2986</v>
      </c>
      <c r="AC848" s="2">
        <v>55</v>
      </c>
      <c r="AD848" s="2" t="s">
        <v>298</v>
      </c>
      <c r="AE848" s="2" t="s">
        <v>3841</v>
      </c>
      <c r="AJ848" s="2" t="s">
        <v>17</v>
      </c>
      <c r="AK848" s="2" t="s">
        <v>3864</v>
      </c>
      <c r="AL848" s="2" t="s">
        <v>1737</v>
      </c>
      <c r="AM848" s="2" t="s">
        <v>5278</v>
      </c>
      <c r="AT848" s="2" t="s">
        <v>229</v>
      </c>
      <c r="AU848" s="2" t="s">
        <v>2966</v>
      </c>
      <c r="AV848" s="2" t="s">
        <v>797</v>
      </c>
      <c r="AW848" s="2" t="s">
        <v>4020</v>
      </c>
      <c r="BG848" s="2" t="s">
        <v>229</v>
      </c>
      <c r="BH848" s="2" t="s">
        <v>2966</v>
      </c>
      <c r="BI848" s="2" t="s">
        <v>1701</v>
      </c>
      <c r="BJ848" s="2" t="s">
        <v>4473</v>
      </c>
      <c r="BK848" s="2" t="s">
        <v>229</v>
      </c>
      <c r="BL848" s="2" t="s">
        <v>2966</v>
      </c>
      <c r="BM848" s="2" t="s">
        <v>1738</v>
      </c>
      <c r="BN848" s="2" t="s">
        <v>4755</v>
      </c>
      <c r="BO848" s="2" t="s">
        <v>137</v>
      </c>
      <c r="BP848" s="2" t="s">
        <v>2972</v>
      </c>
      <c r="BQ848" s="2" t="s">
        <v>1739</v>
      </c>
      <c r="BR848" s="2" t="s">
        <v>5556</v>
      </c>
      <c r="BS848" s="2" t="s">
        <v>206</v>
      </c>
      <c r="BT848" s="2" t="s">
        <v>3891</v>
      </c>
    </row>
    <row r="849" spans="1:73" ht="13.5" customHeight="1">
      <c r="A849" s="5" t="str">
        <f t="shared" si="43"/>
        <v>1861_각현내_045</v>
      </c>
      <c r="B849" s="2">
        <v>1861</v>
      </c>
      <c r="C849" s="2" t="s">
        <v>5173</v>
      </c>
      <c r="D849" s="2" t="s">
        <v>5174</v>
      </c>
      <c r="E849" s="2">
        <v>848</v>
      </c>
      <c r="F849" s="2">
        <v>3</v>
      </c>
      <c r="G849" s="2" t="s">
        <v>1053</v>
      </c>
      <c r="H849" s="2" t="s">
        <v>2870</v>
      </c>
      <c r="I849" s="2">
        <v>15</v>
      </c>
      <c r="J849" s="2" t="s">
        <v>1740</v>
      </c>
      <c r="K849" s="2" t="s">
        <v>2904</v>
      </c>
      <c r="L849" s="2">
        <v>1</v>
      </c>
      <c r="M849" s="2" t="s">
        <v>5895</v>
      </c>
      <c r="N849" s="2" t="s">
        <v>5896</v>
      </c>
      <c r="T849" s="2" t="s">
        <v>5220</v>
      </c>
      <c r="U849" s="2" t="s">
        <v>55</v>
      </c>
      <c r="V849" s="2" t="s">
        <v>2962</v>
      </c>
      <c r="W849" s="2" t="s">
        <v>546</v>
      </c>
      <c r="X849" s="2" t="s">
        <v>3007</v>
      </c>
      <c r="Y849" s="2" t="s">
        <v>1741</v>
      </c>
      <c r="Z849" s="2" t="s">
        <v>3490</v>
      </c>
      <c r="AC849" s="2">
        <v>42</v>
      </c>
      <c r="AD849" s="2" t="s">
        <v>420</v>
      </c>
      <c r="AE849" s="2" t="s">
        <v>3849</v>
      </c>
      <c r="AJ849" s="2" t="s">
        <v>17</v>
      </c>
      <c r="AK849" s="2" t="s">
        <v>3864</v>
      </c>
      <c r="AL849" s="2" t="s">
        <v>39</v>
      </c>
      <c r="AM849" s="2" t="s">
        <v>3867</v>
      </c>
      <c r="AT849" s="2" t="s">
        <v>1033</v>
      </c>
      <c r="AU849" s="2" t="s">
        <v>3937</v>
      </c>
      <c r="AV849" s="2" t="s">
        <v>1417</v>
      </c>
      <c r="AW849" s="2" t="s">
        <v>4098</v>
      </c>
      <c r="BG849" s="2" t="s">
        <v>1316</v>
      </c>
      <c r="BH849" s="2" t="s">
        <v>3940</v>
      </c>
      <c r="BI849" s="2" t="s">
        <v>1355</v>
      </c>
      <c r="BJ849" s="2" t="s">
        <v>3248</v>
      </c>
      <c r="BK849" s="2" t="s">
        <v>1058</v>
      </c>
      <c r="BL849" s="2" t="s">
        <v>3939</v>
      </c>
      <c r="BM849" s="2" t="s">
        <v>1418</v>
      </c>
      <c r="BN849" s="2" t="s">
        <v>4234</v>
      </c>
      <c r="BO849" s="2" t="s">
        <v>40</v>
      </c>
      <c r="BP849" s="2" t="s">
        <v>3927</v>
      </c>
      <c r="BQ849" s="2" t="s">
        <v>1742</v>
      </c>
      <c r="BR849" s="2" t="s">
        <v>5020</v>
      </c>
      <c r="BS849" s="2" t="s">
        <v>514</v>
      </c>
      <c r="BT849" s="2" t="s">
        <v>3054</v>
      </c>
    </row>
    <row r="850" spans="1:73" ht="13.5" customHeight="1">
      <c r="A850" s="5" t="str">
        <f t="shared" si="43"/>
        <v>1861_각현내_045</v>
      </c>
      <c r="B850" s="2">
        <v>1861</v>
      </c>
      <c r="C850" s="2" t="s">
        <v>5173</v>
      </c>
      <c r="D850" s="2" t="s">
        <v>5174</v>
      </c>
      <c r="E850" s="2">
        <v>849</v>
      </c>
      <c r="F850" s="2">
        <v>3</v>
      </c>
      <c r="G850" s="2" t="s">
        <v>1053</v>
      </c>
      <c r="H850" s="2" t="s">
        <v>2870</v>
      </c>
      <c r="I850" s="2">
        <v>15</v>
      </c>
      <c r="L850" s="2">
        <v>1</v>
      </c>
      <c r="M850" s="2" t="s">
        <v>5895</v>
      </c>
      <c r="N850" s="2" t="s">
        <v>5896</v>
      </c>
      <c r="S850" s="2" t="s">
        <v>51</v>
      </c>
      <c r="T850" s="2" t="s">
        <v>2942</v>
      </c>
      <c r="W850" s="2" t="s">
        <v>47</v>
      </c>
      <c r="X850" s="2" t="s">
        <v>5196</v>
      </c>
      <c r="Y850" s="2" t="s">
        <v>48</v>
      </c>
      <c r="Z850" s="2" t="s">
        <v>3034</v>
      </c>
      <c r="AC850" s="2">
        <v>37</v>
      </c>
      <c r="AD850" s="2" t="s">
        <v>278</v>
      </c>
      <c r="AE850" s="2" t="s">
        <v>3839</v>
      </c>
      <c r="AJ850" s="2" t="s">
        <v>17</v>
      </c>
      <c r="AK850" s="2" t="s">
        <v>3864</v>
      </c>
      <c r="AL850" s="2" t="s">
        <v>6167</v>
      </c>
      <c r="AM850" s="2" t="s">
        <v>6168</v>
      </c>
      <c r="AT850" s="2" t="s">
        <v>40</v>
      </c>
      <c r="AU850" s="2" t="s">
        <v>3927</v>
      </c>
      <c r="AV850" s="2" t="s">
        <v>1743</v>
      </c>
      <c r="AW850" s="2" t="s">
        <v>4135</v>
      </c>
      <c r="BG850" s="2" t="s">
        <v>40</v>
      </c>
      <c r="BH850" s="2" t="s">
        <v>3927</v>
      </c>
      <c r="BI850" s="2" t="s">
        <v>1744</v>
      </c>
      <c r="BJ850" s="2" t="s">
        <v>4477</v>
      </c>
      <c r="BK850" s="2" t="s">
        <v>40</v>
      </c>
      <c r="BL850" s="2" t="s">
        <v>3927</v>
      </c>
      <c r="BM850" s="2" t="s">
        <v>1745</v>
      </c>
      <c r="BN850" s="2" t="s">
        <v>4756</v>
      </c>
      <c r="BO850" s="2" t="s">
        <v>40</v>
      </c>
      <c r="BP850" s="2" t="s">
        <v>3927</v>
      </c>
      <c r="BQ850" s="2" t="s">
        <v>1746</v>
      </c>
      <c r="BR850" s="2" t="s">
        <v>5438</v>
      </c>
      <c r="BS850" s="2" t="s">
        <v>152</v>
      </c>
      <c r="BT850" s="2" t="s">
        <v>3880</v>
      </c>
      <c r="BU850" s="2" t="s">
        <v>6166</v>
      </c>
    </row>
    <row r="851" spans="1:73" ht="13.5" customHeight="1">
      <c r="A851" s="5" t="str">
        <f t="shared" si="43"/>
        <v>1861_각현내_045</v>
      </c>
      <c r="B851" s="2">
        <v>1861</v>
      </c>
      <c r="C851" s="2" t="s">
        <v>5173</v>
      </c>
      <c r="D851" s="2" t="s">
        <v>5174</v>
      </c>
      <c r="E851" s="2">
        <v>850</v>
      </c>
      <c r="F851" s="2">
        <v>3</v>
      </c>
      <c r="G851" s="2" t="s">
        <v>1053</v>
      </c>
      <c r="H851" s="2" t="s">
        <v>2870</v>
      </c>
      <c r="I851" s="2">
        <v>15</v>
      </c>
      <c r="L851" s="2">
        <v>1</v>
      </c>
      <c r="M851" s="2" t="s">
        <v>5895</v>
      </c>
      <c r="N851" s="2" t="s">
        <v>5896</v>
      </c>
      <c r="S851" s="2" t="s">
        <v>59</v>
      </c>
      <c r="T851" s="2" t="s">
        <v>2943</v>
      </c>
      <c r="Y851" s="2" t="s">
        <v>1747</v>
      </c>
      <c r="Z851" s="2" t="s">
        <v>3491</v>
      </c>
      <c r="AC851" s="2">
        <v>36</v>
      </c>
      <c r="AD851" s="2" t="s">
        <v>285</v>
      </c>
      <c r="AE851" s="2" t="s">
        <v>3840</v>
      </c>
    </row>
    <row r="852" spans="1:73" ht="13.5" customHeight="1">
      <c r="A852" s="5" t="str">
        <f t="shared" si="43"/>
        <v>1861_각현내_045</v>
      </c>
      <c r="B852" s="2">
        <v>1861</v>
      </c>
      <c r="C852" s="2" t="s">
        <v>5173</v>
      </c>
      <c r="D852" s="2" t="s">
        <v>5174</v>
      </c>
      <c r="E852" s="2">
        <v>851</v>
      </c>
      <c r="F852" s="2">
        <v>3</v>
      </c>
      <c r="G852" s="2" t="s">
        <v>1053</v>
      </c>
      <c r="H852" s="2" t="s">
        <v>2870</v>
      </c>
      <c r="I852" s="2">
        <v>15</v>
      </c>
      <c r="L852" s="2">
        <v>1</v>
      </c>
      <c r="M852" s="2" t="s">
        <v>5895</v>
      </c>
      <c r="N852" s="2" t="s">
        <v>5896</v>
      </c>
      <c r="S852" s="2" t="s">
        <v>109</v>
      </c>
      <c r="T852" s="2" t="s">
        <v>2945</v>
      </c>
      <c r="Y852" s="2" t="s">
        <v>1748</v>
      </c>
      <c r="Z852" s="2" t="s">
        <v>3492</v>
      </c>
      <c r="AC852" s="2">
        <v>16</v>
      </c>
      <c r="AD852" s="2" t="s">
        <v>552</v>
      </c>
      <c r="AE852" s="2" t="s">
        <v>3857</v>
      </c>
    </row>
    <row r="853" spans="1:73" ht="13.5" customHeight="1">
      <c r="A853" s="5" t="str">
        <f t="shared" si="43"/>
        <v>1861_각현내_045</v>
      </c>
      <c r="B853" s="2">
        <v>1861</v>
      </c>
      <c r="C853" s="2" t="s">
        <v>5173</v>
      </c>
      <c r="D853" s="2" t="s">
        <v>5174</v>
      </c>
      <c r="E853" s="2">
        <v>852</v>
      </c>
      <c r="F853" s="2">
        <v>3</v>
      </c>
      <c r="G853" s="2" t="s">
        <v>1053</v>
      </c>
      <c r="H853" s="2" t="s">
        <v>2870</v>
      </c>
      <c r="I853" s="2">
        <v>15</v>
      </c>
      <c r="L853" s="2">
        <v>1</v>
      </c>
      <c r="M853" s="2" t="s">
        <v>5895</v>
      </c>
      <c r="N853" s="2" t="s">
        <v>5896</v>
      </c>
      <c r="T853" s="2" t="s">
        <v>5221</v>
      </c>
      <c r="U853" s="2" t="s">
        <v>66</v>
      </c>
      <c r="V853" s="2" t="s">
        <v>2961</v>
      </c>
      <c r="Y853" s="2" t="s">
        <v>1425</v>
      </c>
      <c r="Z853" s="2" t="s">
        <v>3388</v>
      </c>
      <c r="AC853" s="2">
        <v>24</v>
      </c>
      <c r="AD853" s="2" t="s">
        <v>490</v>
      </c>
      <c r="AE853" s="2" t="s">
        <v>3854</v>
      </c>
    </row>
    <row r="854" spans="1:73" ht="13.5" customHeight="1">
      <c r="A854" s="5" t="str">
        <f t="shared" si="43"/>
        <v>1861_각현내_045</v>
      </c>
      <c r="B854" s="2">
        <v>1861</v>
      </c>
      <c r="C854" s="2" t="s">
        <v>5173</v>
      </c>
      <c r="D854" s="2" t="s">
        <v>5174</v>
      </c>
      <c r="E854" s="2">
        <v>853</v>
      </c>
      <c r="F854" s="2">
        <v>3</v>
      </c>
      <c r="G854" s="2" t="s">
        <v>1053</v>
      </c>
      <c r="H854" s="2" t="s">
        <v>2870</v>
      </c>
      <c r="I854" s="2">
        <v>15</v>
      </c>
      <c r="L854" s="2">
        <v>1</v>
      </c>
      <c r="M854" s="2" t="s">
        <v>5895</v>
      </c>
      <c r="N854" s="2" t="s">
        <v>5896</v>
      </c>
      <c r="T854" s="2" t="s">
        <v>5221</v>
      </c>
      <c r="U854" s="2" t="s">
        <v>66</v>
      </c>
      <c r="V854" s="2" t="s">
        <v>2961</v>
      </c>
      <c r="Y854" s="2" t="s">
        <v>1424</v>
      </c>
      <c r="Z854" s="2" t="s">
        <v>3387</v>
      </c>
      <c r="AC854" s="2">
        <v>21</v>
      </c>
      <c r="AD854" s="2" t="s">
        <v>344</v>
      </c>
      <c r="AE854" s="2" t="s">
        <v>3845</v>
      </c>
    </row>
    <row r="855" spans="1:73" ht="13.5" customHeight="1">
      <c r="A855" s="5" t="str">
        <f t="shared" si="43"/>
        <v>1861_각현내_045</v>
      </c>
      <c r="B855" s="2">
        <v>1861</v>
      </c>
      <c r="C855" s="2" t="s">
        <v>5173</v>
      </c>
      <c r="D855" s="2" t="s">
        <v>5174</v>
      </c>
      <c r="E855" s="2">
        <v>854</v>
      </c>
      <c r="F855" s="2">
        <v>3</v>
      </c>
      <c r="G855" s="2" t="s">
        <v>1053</v>
      </c>
      <c r="H855" s="2" t="s">
        <v>2870</v>
      </c>
      <c r="I855" s="2">
        <v>15</v>
      </c>
      <c r="L855" s="2">
        <v>2</v>
      </c>
      <c r="M855" s="2" t="s">
        <v>1740</v>
      </c>
      <c r="N855" s="2" t="s">
        <v>2904</v>
      </c>
      <c r="T855" s="2" t="s">
        <v>5220</v>
      </c>
      <c r="U855" s="2" t="s">
        <v>229</v>
      </c>
      <c r="V855" s="2" t="s">
        <v>2966</v>
      </c>
      <c r="W855" s="2" t="s">
        <v>215</v>
      </c>
      <c r="X855" s="2" t="s">
        <v>2995</v>
      </c>
      <c r="Y855" s="2" t="s">
        <v>1749</v>
      </c>
      <c r="Z855" s="2" t="s">
        <v>3493</v>
      </c>
      <c r="AC855" s="2">
        <v>58</v>
      </c>
      <c r="AD855" s="2" t="s">
        <v>298</v>
      </c>
      <c r="AE855" s="2" t="s">
        <v>3841</v>
      </c>
      <c r="AJ855" s="2" t="s">
        <v>17</v>
      </c>
      <c r="AK855" s="2" t="s">
        <v>3864</v>
      </c>
      <c r="AL855" s="2" t="s">
        <v>152</v>
      </c>
      <c r="AM855" s="2" t="s">
        <v>3880</v>
      </c>
      <c r="AT855" s="2" t="s">
        <v>229</v>
      </c>
      <c r="AU855" s="2" t="s">
        <v>2966</v>
      </c>
      <c r="AV855" s="2" t="s">
        <v>1561</v>
      </c>
      <c r="AW855" s="2" t="s">
        <v>4118</v>
      </c>
      <c r="BG855" s="2" t="s">
        <v>229</v>
      </c>
      <c r="BH855" s="2" t="s">
        <v>2966</v>
      </c>
      <c r="BI855" s="2" t="s">
        <v>1562</v>
      </c>
      <c r="BJ855" s="2" t="s">
        <v>4459</v>
      </c>
      <c r="BK855" s="2" t="s">
        <v>229</v>
      </c>
      <c r="BL855" s="2" t="s">
        <v>2966</v>
      </c>
      <c r="BM855" s="2" t="s">
        <v>1750</v>
      </c>
      <c r="BN855" s="2" t="s">
        <v>4757</v>
      </c>
      <c r="BO855" s="2" t="s">
        <v>137</v>
      </c>
      <c r="BP855" s="2" t="s">
        <v>2972</v>
      </c>
      <c r="BQ855" s="2" t="s">
        <v>1358</v>
      </c>
      <c r="BR855" s="2" t="s">
        <v>4985</v>
      </c>
      <c r="BS855" s="2" t="s">
        <v>101</v>
      </c>
      <c r="BT855" s="2" t="s">
        <v>3895</v>
      </c>
    </row>
    <row r="856" spans="1:73" ht="13.5" customHeight="1">
      <c r="A856" s="5" t="str">
        <f t="shared" si="43"/>
        <v>1861_각현내_045</v>
      </c>
      <c r="B856" s="2">
        <v>1861</v>
      </c>
      <c r="C856" s="2" t="s">
        <v>5173</v>
      </c>
      <c r="D856" s="2" t="s">
        <v>5174</v>
      </c>
      <c r="E856" s="2">
        <v>855</v>
      </c>
      <c r="F856" s="2">
        <v>3</v>
      </c>
      <c r="G856" s="2" t="s">
        <v>1053</v>
      </c>
      <c r="H856" s="2" t="s">
        <v>2870</v>
      </c>
      <c r="I856" s="2">
        <v>15</v>
      </c>
      <c r="L856" s="2">
        <v>2</v>
      </c>
      <c r="M856" s="2" t="s">
        <v>1740</v>
      </c>
      <c r="N856" s="2" t="s">
        <v>2904</v>
      </c>
      <c r="S856" s="2" t="s">
        <v>51</v>
      </c>
      <c r="T856" s="2" t="s">
        <v>2942</v>
      </c>
      <c r="W856" s="2" t="s">
        <v>154</v>
      </c>
      <c r="X856" s="2" t="s">
        <v>2991</v>
      </c>
      <c r="Y856" s="2" t="s">
        <v>10</v>
      </c>
      <c r="Z856" s="2" t="s">
        <v>2986</v>
      </c>
      <c r="AC856" s="2">
        <v>59</v>
      </c>
      <c r="AD856" s="2" t="s">
        <v>209</v>
      </c>
      <c r="AE856" s="2" t="s">
        <v>3833</v>
      </c>
      <c r="AJ856" s="2" t="s">
        <v>17</v>
      </c>
      <c r="AK856" s="2" t="s">
        <v>3864</v>
      </c>
      <c r="AL856" s="2" t="s">
        <v>157</v>
      </c>
      <c r="AM856" s="2" t="s">
        <v>3875</v>
      </c>
      <c r="AT856" s="2" t="s">
        <v>137</v>
      </c>
      <c r="AU856" s="2" t="s">
        <v>2972</v>
      </c>
      <c r="AV856" s="2" t="s">
        <v>1751</v>
      </c>
      <c r="AW856" s="2" t="s">
        <v>4136</v>
      </c>
      <c r="BG856" s="2" t="s">
        <v>137</v>
      </c>
      <c r="BH856" s="2" t="s">
        <v>2972</v>
      </c>
      <c r="BI856" s="2" t="s">
        <v>5365</v>
      </c>
      <c r="BJ856" s="2" t="s">
        <v>5364</v>
      </c>
      <c r="BK856" s="2" t="s">
        <v>137</v>
      </c>
      <c r="BL856" s="2" t="s">
        <v>2972</v>
      </c>
      <c r="BM856" s="2" t="s">
        <v>432</v>
      </c>
      <c r="BN856" s="2" t="s">
        <v>4336</v>
      </c>
      <c r="BO856" s="2" t="s">
        <v>137</v>
      </c>
      <c r="BP856" s="2" t="s">
        <v>2972</v>
      </c>
      <c r="BQ856" s="2" t="s">
        <v>1752</v>
      </c>
      <c r="BR856" s="2" t="s">
        <v>5021</v>
      </c>
      <c r="BS856" s="2" t="s">
        <v>172</v>
      </c>
      <c r="BT856" s="2" t="s">
        <v>3877</v>
      </c>
    </row>
    <row r="857" spans="1:73" ht="13.5" customHeight="1">
      <c r="A857" s="5" t="str">
        <f t="shared" si="43"/>
        <v>1861_각현내_045</v>
      </c>
      <c r="B857" s="2">
        <v>1861</v>
      </c>
      <c r="C857" s="2" t="s">
        <v>5173</v>
      </c>
      <c r="D857" s="2" t="s">
        <v>5174</v>
      </c>
      <c r="E857" s="2">
        <v>856</v>
      </c>
      <c r="F857" s="2">
        <v>3</v>
      </c>
      <c r="G857" s="2" t="s">
        <v>1053</v>
      </c>
      <c r="H857" s="2" t="s">
        <v>2870</v>
      </c>
      <c r="I857" s="2">
        <v>15</v>
      </c>
      <c r="L857" s="2">
        <v>2</v>
      </c>
      <c r="M857" s="2" t="s">
        <v>1740</v>
      </c>
      <c r="N857" s="2" t="s">
        <v>2904</v>
      </c>
      <c r="S857" s="2" t="s">
        <v>207</v>
      </c>
      <c r="T857" s="2" t="s">
        <v>2949</v>
      </c>
      <c r="AC857" s="2">
        <v>24</v>
      </c>
      <c r="AD857" s="2" t="s">
        <v>117</v>
      </c>
      <c r="AE857" s="2" t="s">
        <v>3821</v>
      </c>
    </row>
    <row r="858" spans="1:73" ht="13.5" customHeight="1">
      <c r="A858" s="5" t="str">
        <f t="shared" si="43"/>
        <v>1861_각현내_045</v>
      </c>
      <c r="B858" s="2">
        <v>1861</v>
      </c>
      <c r="C858" s="2" t="s">
        <v>5173</v>
      </c>
      <c r="D858" s="2" t="s">
        <v>5174</v>
      </c>
      <c r="E858" s="2">
        <v>857</v>
      </c>
      <c r="F858" s="2">
        <v>3</v>
      </c>
      <c r="G858" s="2" t="s">
        <v>1053</v>
      </c>
      <c r="H858" s="2" t="s">
        <v>2870</v>
      </c>
      <c r="I858" s="2">
        <v>15</v>
      </c>
      <c r="L858" s="2">
        <v>2</v>
      </c>
      <c r="M858" s="2" t="s">
        <v>1740</v>
      </c>
      <c r="N858" s="2" t="s">
        <v>2904</v>
      </c>
      <c r="S858" s="2" t="s">
        <v>207</v>
      </c>
      <c r="T858" s="2" t="s">
        <v>2949</v>
      </c>
      <c r="AC858" s="2">
        <v>16</v>
      </c>
      <c r="AD858" s="2" t="s">
        <v>552</v>
      </c>
      <c r="AE858" s="2" t="s">
        <v>3857</v>
      </c>
    </row>
    <row r="859" spans="1:73" ht="13.5" customHeight="1">
      <c r="A859" s="5" t="str">
        <f t="shared" ref="A859:A876" si="44">HYPERLINK("http://kyu.snu.ac.kr/sdhj/index.jsp?type=hj/GK14785_00_IH_0001_046.jpg","1861_각현내_046")</f>
        <v>1861_각현내_046</v>
      </c>
      <c r="B859" s="2">
        <v>1861</v>
      </c>
      <c r="C859" s="2" t="s">
        <v>5173</v>
      </c>
      <c r="D859" s="2" t="s">
        <v>5174</v>
      </c>
      <c r="E859" s="2">
        <v>858</v>
      </c>
      <c r="F859" s="2">
        <v>3</v>
      </c>
      <c r="G859" s="2" t="s">
        <v>1053</v>
      </c>
      <c r="H859" s="2" t="s">
        <v>2870</v>
      </c>
      <c r="I859" s="2">
        <v>15</v>
      </c>
      <c r="L859" s="2">
        <v>2</v>
      </c>
      <c r="M859" s="2" t="s">
        <v>1740</v>
      </c>
      <c r="N859" s="2" t="s">
        <v>2904</v>
      </c>
      <c r="S859" s="2" t="s">
        <v>109</v>
      </c>
      <c r="T859" s="2" t="s">
        <v>2945</v>
      </c>
      <c r="Y859" s="2" t="s">
        <v>1753</v>
      </c>
      <c r="Z859" s="2" t="s">
        <v>3494</v>
      </c>
      <c r="AC859" s="2">
        <v>13</v>
      </c>
      <c r="AD859" s="2" t="s">
        <v>72</v>
      </c>
      <c r="AE859" s="2" t="s">
        <v>3809</v>
      </c>
    </row>
    <row r="860" spans="1:73" ht="13.5" customHeight="1">
      <c r="A860" s="5" t="str">
        <f t="shared" si="44"/>
        <v>1861_각현내_046</v>
      </c>
      <c r="B860" s="2">
        <v>1861</v>
      </c>
      <c r="C860" s="2" t="s">
        <v>5173</v>
      </c>
      <c r="D860" s="2" t="s">
        <v>5174</v>
      </c>
      <c r="E860" s="2">
        <v>859</v>
      </c>
      <c r="F860" s="2">
        <v>3</v>
      </c>
      <c r="G860" s="2" t="s">
        <v>1053</v>
      </c>
      <c r="H860" s="2" t="s">
        <v>2870</v>
      </c>
      <c r="I860" s="2">
        <v>15</v>
      </c>
      <c r="L860" s="2">
        <v>2</v>
      </c>
      <c r="M860" s="2" t="s">
        <v>1740</v>
      </c>
      <c r="N860" s="2" t="s">
        <v>2904</v>
      </c>
      <c r="S860" s="2" t="s">
        <v>109</v>
      </c>
      <c r="T860" s="2" t="s">
        <v>2945</v>
      </c>
      <c r="Y860" s="2" t="s">
        <v>1754</v>
      </c>
      <c r="Z860" s="2" t="s">
        <v>3495</v>
      </c>
      <c r="AC860" s="2">
        <v>6</v>
      </c>
      <c r="AD860" s="2" t="s">
        <v>809</v>
      </c>
      <c r="AE860" s="2" t="s">
        <v>3858</v>
      </c>
    </row>
    <row r="861" spans="1:73" ht="13.5" customHeight="1">
      <c r="A861" s="5" t="str">
        <f t="shared" si="44"/>
        <v>1861_각현내_046</v>
      </c>
      <c r="B861" s="2">
        <v>1861</v>
      </c>
      <c r="C861" s="2" t="s">
        <v>5173</v>
      </c>
      <c r="D861" s="2" t="s">
        <v>5174</v>
      </c>
      <c r="E861" s="2">
        <v>860</v>
      </c>
      <c r="F861" s="2">
        <v>3</v>
      </c>
      <c r="G861" s="2" t="s">
        <v>1053</v>
      </c>
      <c r="H861" s="2" t="s">
        <v>2870</v>
      </c>
      <c r="I861" s="2">
        <v>15</v>
      </c>
      <c r="L861" s="2">
        <v>2</v>
      </c>
      <c r="M861" s="2" t="s">
        <v>1740</v>
      </c>
      <c r="N861" s="2" t="s">
        <v>2904</v>
      </c>
      <c r="T861" s="2" t="s">
        <v>5221</v>
      </c>
      <c r="U861" s="2" t="s">
        <v>66</v>
      </c>
      <c r="V861" s="2" t="s">
        <v>2961</v>
      </c>
      <c r="Y861" s="2" t="s">
        <v>1755</v>
      </c>
      <c r="Z861" s="2" t="s">
        <v>3496</v>
      </c>
      <c r="AC861" s="2">
        <v>34</v>
      </c>
      <c r="AD861" s="2" t="s">
        <v>136</v>
      </c>
      <c r="AE861" s="2" t="s">
        <v>3827</v>
      </c>
    </row>
    <row r="862" spans="1:73" ht="13.5" customHeight="1">
      <c r="A862" s="5" t="str">
        <f t="shared" si="44"/>
        <v>1861_각현내_046</v>
      </c>
      <c r="B862" s="2">
        <v>1861</v>
      </c>
      <c r="C862" s="2" t="s">
        <v>5173</v>
      </c>
      <c r="D862" s="2" t="s">
        <v>5174</v>
      </c>
      <c r="E862" s="2">
        <v>861</v>
      </c>
      <c r="F862" s="2">
        <v>3</v>
      </c>
      <c r="G862" s="2" t="s">
        <v>1053</v>
      </c>
      <c r="H862" s="2" t="s">
        <v>2870</v>
      </c>
      <c r="I862" s="2">
        <v>15</v>
      </c>
      <c r="L862" s="2">
        <v>3</v>
      </c>
      <c r="M862" s="2" t="s">
        <v>5897</v>
      </c>
      <c r="N862" s="2" t="s">
        <v>5898</v>
      </c>
      <c r="T862" s="2" t="s">
        <v>5220</v>
      </c>
      <c r="U862" s="2" t="s">
        <v>55</v>
      </c>
      <c r="V862" s="2" t="s">
        <v>2962</v>
      </c>
      <c r="W862" s="2" t="s">
        <v>637</v>
      </c>
      <c r="X862" s="2" t="s">
        <v>3008</v>
      </c>
      <c r="Y862" s="2" t="s">
        <v>1756</v>
      </c>
      <c r="Z862" s="2" t="s">
        <v>3497</v>
      </c>
      <c r="AC862" s="2">
        <v>34</v>
      </c>
      <c r="AD862" s="2" t="s">
        <v>136</v>
      </c>
      <c r="AE862" s="2" t="s">
        <v>3827</v>
      </c>
      <c r="AJ862" s="2" t="s">
        <v>17</v>
      </c>
      <c r="AK862" s="2" t="s">
        <v>3864</v>
      </c>
      <c r="AL862" s="2" t="s">
        <v>639</v>
      </c>
      <c r="AM862" s="2" t="s">
        <v>3893</v>
      </c>
      <c r="AT862" s="2" t="s">
        <v>40</v>
      </c>
      <c r="AU862" s="2" t="s">
        <v>3927</v>
      </c>
      <c r="AV862" s="2" t="s">
        <v>1757</v>
      </c>
      <c r="AW862" s="2" t="s">
        <v>4137</v>
      </c>
      <c r="BG862" s="2" t="s">
        <v>40</v>
      </c>
      <c r="BH862" s="2" t="s">
        <v>3927</v>
      </c>
      <c r="BI862" s="2" t="s">
        <v>1758</v>
      </c>
      <c r="BJ862" s="2" t="s">
        <v>4478</v>
      </c>
      <c r="BK862" s="2" t="s">
        <v>40</v>
      </c>
      <c r="BL862" s="2" t="s">
        <v>3927</v>
      </c>
      <c r="BM862" s="2" t="s">
        <v>1759</v>
      </c>
      <c r="BN862" s="2" t="s">
        <v>4758</v>
      </c>
      <c r="BO862" s="2" t="s">
        <v>40</v>
      </c>
      <c r="BP862" s="2" t="s">
        <v>3927</v>
      </c>
      <c r="BQ862" s="2" t="s">
        <v>1760</v>
      </c>
      <c r="BR862" s="2" t="s">
        <v>5483</v>
      </c>
      <c r="BS862" s="2" t="s">
        <v>94</v>
      </c>
      <c r="BT862" s="2" t="s">
        <v>5274</v>
      </c>
    </row>
    <row r="863" spans="1:73" ht="13.5" customHeight="1">
      <c r="A863" s="5" t="str">
        <f t="shared" si="44"/>
        <v>1861_각현내_046</v>
      </c>
      <c r="B863" s="2">
        <v>1861</v>
      </c>
      <c r="C863" s="2" t="s">
        <v>5173</v>
      </c>
      <c r="D863" s="2" t="s">
        <v>5174</v>
      </c>
      <c r="E863" s="2">
        <v>862</v>
      </c>
      <c r="F863" s="2">
        <v>3</v>
      </c>
      <c r="G863" s="2" t="s">
        <v>1053</v>
      </c>
      <c r="H863" s="2" t="s">
        <v>2870</v>
      </c>
      <c r="I863" s="2">
        <v>15</v>
      </c>
      <c r="L863" s="2">
        <v>3</v>
      </c>
      <c r="M863" s="2" t="s">
        <v>5897</v>
      </c>
      <c r="N863" s="2" t="s">
        <v>5898</v>
      </c>
      <c r="S863" s="2" t="s">
        <v>51</v>
      </c>
      <c r="T863" s="2" t="s">
        <v>2942</v>
      </c>
      <c r="W863" s="2" t="s">
        <v>1761</v>
      </c>
      <c r="X863" s="2" t="s">
        <v>5229</v>
      </c>
      <c r="Y863" s="2" t="s">
        <v>48</v>
      </c>
      <c r="Z863" s="2" t="s">
        <v>3034</v>
      </c>
      <c r="AC863" s="2">
        <v>33</v>
      </c>
      <c r="AD863" s="2" t="s">
        <v>112</v>
      </c>
      <c r="AE863" s="2" t="s">
        <v>3819</v>
      </c>
      <c r="AJ863" s="2" t="s">
        <v>17</v>
      </c>
      <c r="AK863" s="2" t="s">
        <v>3864</v>
      </c>
      <c r="AL863" s="2" t="s">
        <v>1762</v>
      </c>
      <c r="AM863" s="2" t="s">
        <v>3911</v>
      </c>
      <c r="AT863" s="2" t="s">
        <v>40</v>
      </c>
      <c r="AU863" s="2" t="s">
        <v>3927</v>
      </c>
      <c r="AV863" s="2" t="s">
        <v>1763</v>
      </c>
      <c r="AW863" s="2" t="s">
        <v>4138</v>
      </c>
      <c r="BG863" s="2" t="s">
        <v>40</v>
      </c>
      <c r="BH863" s="2" t="s">
        <v>3927</v>
      </c>
      <c r="BI863" s="2" t="s">
        <v>1764</v>
      </c>
      <c r="BJ863" s="2" t="s">
        <v>4479</v>
      </c>
      <c r="BK863" s="2" t="s">
        <v>40</v>
      </c>
      <c r="BL863" s="2" t="s">
        <v>3927</v>
      </c>
      <c r="BM863" s="2" t="s">
        <v>1765</v>
      </c>
      <c r="BN863" s="2" t="s">
        <v>4759</v>
      </c>
      <c r="BO863" s="2" t="s">
        <v>40</v>
      </c>
      <c r="BP863" s="2" t="s">
        <v>3927</v>
      </c>
      <c r="BQ863" s="2" t="s">
        <v>1766</v>
      </c>
      <c r="BR863" s="2" t="s">
        <v>5405</v>
      </c>
      <c r="BS863" s="2" t="s">
        <v>94</v>
      </c>
      <c r="BT863" s="2" t="s">
        <v>5274</v>
      </c>
    </row>
    <row r="864" spans="1:73" ht="13.5" customHeight="1">
      <c r="A864" s="5" t="str">
        <f t="shared" si="44"/>
        <v>1861_각현내_046</v>
      </c>
      <c r="B864" s="2">
        <v>1861</v>
      </c>
      <c r="C864" s="2" t="s">
        <v>5173</v>
      </c>
      <c r="D864" s="2" t="s">
        <v>5174</v>
      </c>
      <c r="E864" s="2">
        <v>863</v>
      </c>
      <c r="F864" s="2">
        <v>3</v>
      </c>
      <c r="G864" s="2" t="s">
        <v>1053</v>
      </c>
      <c r="H864" s="2" t="s">
        <v>2870</v>
      </c>
      <c r="I864" s="2">
        <v>15</v>
      </c>
      <c r="L864" s="2">
        <v>3</v>
      </c>
      <c r="M864" s="2" t="s">
        <v>5897</v>
      </c>
      <c r="N864" s="2" t="s">
        <v>5898</v>
      </c>
      <c r="T864" s="2" t="s">
        <v>5221</v>
      </c>
      <c r="U864" s="2" t="s">
        <v>66</v>
      </c>
      <c r="V864" s="2" t="s">
        <v>2961</v>
      </c>
      <c r="Y864" s="2" t="s">
        <v>1767</v>
      </c>
      <c r="Z864" s="2" t="s">
        <v>3498</v>
      </c>
      <c r="AC864" s="2">
        <v>12</v>
      </c>
      <c r="AD864" s="2" t="s">
        <v>353</v>
      </c>
      <c r="AE864" s="2" t="s">
        <v>3847</v>
      </c>
    </row>
    <row r="865" spans="1:72" ht="13.5" customHeight="1">
      <c r="A865" s="5" t="str">
        <f t="shared" si="44"/>
        <v>1861_각현내_046</v>
      </c>
      <c r="B865" s="2">
        <v>1861</v>
      </c>
      <c r="C865" s="2" t="s">
        <v>5173</v>
      </c>
      <c r="D865" s="2" t="s">
        <v>5174</v>
      </c>
      <c r="E865" s="2">
        <v>864</v>
      </c>
      <c r="F865" s="2">
        <v>3</v>
      </c>
      <c r="G865" s="2" t="s">
        <v>1053</v>
      </c>
      <c r="H865" s="2" t="s">
        <v>2870</v>
      </c>
      <c r="I865" s="2">
        <v>15</v>
      </c>
      <c r="L865" s="2">
        <v>4</v>
      </c>
      <c r="M865" s="2" t="s">
        <v>5899</v>
      </c>
      <c r="N865" s="2" t="s">
        <v>5900</v>
      </c>
      <c r="T865" s="2" t="s">
        <v>5220</v>
      </c>
      <c r="U865" s="2" t="s">
        <v>229</v>
      </c>
      <c r="V865" s="2" t="s">
        <v>2966</v>
      </c>
      <c r="W865" s="2" t="s">
        <v>546</v>
      </c>
      <c r="X865" s="2" t="s">
        <v>3007</v>
      </c>
      <c r="Y865" s="2" t="s">
        <v>1768</v>
      </c>
      <c r="Z865" s="2" t="s">
        <v>3499</v>
      </c>
      <c r="AC865" s="2">
        <v>72</v>
      </c>
      <c r="AD865" s="2" t="s">
        <v>353</v>
      </c>
      <c r="AE865" s="2" t="s">
        <v>3847</v>
      </c>
      <c r="AJ865" s="2" t="s">
        <v>17</v>
      </c>
      <c r="AK865" s="2" t="s">
        <v>3864</v>
      </c>
      <c r="AL865" s="2" t="s">
        <v>39</v>
      </c>
      <c r="AM865" s="2" t="s">
        <v>3867</v>
      </c>
      <c r="AT865" s="2" t="s">
        <v>229</v>
      </c>
      <c r="AU865" s="2" t="s">
        <v>2966</v>
      </c>
      <c r="AV865" s="2" t="s">
        <v>1769</v>
      </c>
      <c r="AW865" s="2" t="s">
        <v>4139</v>
      </c>
      <c r="BG865" s="2" t="s">
        <v>229</v>
      </c>
      <c r="BH865" s="2" t="s">
        <v>2966</v>
      </c>
      <c r="BI865" s="2" t="s">
        <v>1317</v>
      </c>
      <c r="BJ865" s="2" t="s">
        <v>4430</v>
      </c>
      <c r="BK865" s="2" t="s">
        <v>229</v>
      </c>
      <c r="BL865" s="2" t="s">
        <v>2966</v>
      </c>
      <c r="BM865" s="2" t="s">
        <v>1319</v>
      </c>
      <c r="BN865" s="2" t="s">
        <v>4375</v>
      </c>
      <c r="BO865" s="2" t="s">
        <v>137</v>
      </c>
      <c r="BP865" s="2" t="s">
        <v>2972</v>
      </c>
      <c r="BQ865" s="2" t="s">
        <v>781</v>
      </c>
      <c r="BR865" s="2" t="s">
        <v>4932</v>
      </c>
      <c r="BS865" s="2" t="s">
        <v>656</v>
      </c>
      <c r="BT865" s="2" t="s">
        <v>3894</v>
      </c>
    </row>
    <row r="866" spans="1:72" ht="13.5" customHeight="1">
      <c r="A866" s="5" t="str">
        <f t="shared" si="44"/>
        <v>1861_각현내_046</v>
      </c>
      <c r="B866" s="2">
        <v>1861</v>
      </c>
      <c r="C866" s="2" t="s">
        <v>5173</v>
      </c>
      <c r="D866" s="2" t="s">
        <v>5174</v>
      </c>
      <c r="E866" s="2">
        <v>865</v>
      </c>
      <c r="F866" s="2">
        <v>3</v>
      </c>
      <c r="G866" s="2" t="s">
        <v>1053</v>
      </c>
      <c r="H866" s="2" t="s">
        <v>2870</v>
      </c>
      <c r="I866" s="2">
        <v>15</v>
      </c>
      <c r="L866" s="2">
        <v>4</v>
      </c>
      <c r="M866" s="2" t="s">
        <v>5899</v>
      </c>
      <c r="N866" s="2" t="s">
        <v>5900</v>
      </c>
      <c r="S866" s="2" t="s">
        <v>51</v>
      </c>
      <c r="T866" s="2" t="s">
        <v>2942</v>
      </c>
      <c r="W866" s="2" t="s">
        <v>494</v>
      </c>
      <c r="X866" s="2" t="s">
        <v>3005</v>
      </c>
      <c r="Y866" s="2" t="s">
        <v>10</v>
      </c>
      <c r="Z866" s="2" t="s">
        <v>2986</v>
      </c>
      <c r="AC866" s="2">
        <v>69</v>
      </c>
      <c r="AD866" s="2" t="s">
        <v>86</v>
      </c>
      <c r="AE866" s="2" t="s">
        <v>3815</v>
      </c>
      <c r="AJ866" s="2" t="s">
        <v>17</v>
      </c>
      <c r="AK866" s="2" t="s">
        <v>3864</v>
      </c>
      <c r="AL866" s="2" t="s">
        <v>359</v>
      </c>
      <c r="AM866" s="2" t="s">
        <v>3886</v>
      </c>
      <c r="AT866" s="2" t="s">
        <v>137</v>
      </c>
      <c r="AU866" s="2" t="s">
        <v>2972</v>
      </c>
      <c r="AV866" s="2" t="s">
        <v>1770</v>
      </c>
      <c r="AW866" s="2" t="s">
        <v>4140</v>
      </c>
      <c r="BG866" s="2" t="s">
        <v>137</v>
      </c>
      <c r="BH866" s="2" t="s">
        <v>2972</v>
      </c>
      <c r="BI866" s="2" t="s">
        <v>1771</v>
      </c>
      <c r="BJ866" s="2" t="s">
        <v>4480</v>
      </c>
      <c r="BK866" s="2" t="s">
        <v>137</v>
      </c>
      <c r="BL866" s="2" t="s">
        <v>2972</v>
      </c>
      <c r="BM866" s="2" t="s">
        <v>1772</v>
      </c>
      <c r="BN866" s="2" t="s">
        <v>3776</v>
      </c>
      <c r="BO866" s="2" t="s">
        <v>137</v>
      </c>
      <c r="BP866" s="2" t="s">
        <v>2972</v>
      </c>
      <c r="BQ866" s="2" t="s">
        <v>1773</v>
      </c>
      <c r="BR866" s="2" t="s">
        <v>5022</v>
      </c>
      <c r="BS866" s="2" t="s">
        <v>359</v>
      </c>
      <c r="BT866" s="2" t="s">
        <v>3886</v>
      </c>
    </row>
    <row r="867" spans="1:72" ht="13.5" customHeight="1">
      <c r="A867" s="5" t="str">
        <f t="shared" si="44"/>
        <v>1861_각현내_046</v>
      </c>
      <c r="B867" s="2">
        <v>1861</v>
      </c>
      <c r="C867" s="2" t="s">
        <v>5173</v>
      </c>
      <c r="D867" s="2" t="s">
        <v>5174</v>
      </c>
      <c r="E867" s="2">
        <v>866</v>
      </c>
      <c r="F867" s="2">
        <v>3</v>
      </c>
      <c r="G867" s="2" t="s">
        <v>1053</v>
      </c>
      <c r="H867" s="2" t="s">
        <v>2870</v>
      </c>
      <c r="I867" s="2">
        <v>15</v>
      </c>
      <c r="L867" s="2">
        <v>4</v>
      </c>
      <c r="M867" s="2" t="s">
        <v>5899</v>
      </c>
      <c r="N867" s="2" t="s">
        <v>5900</v>
      </c>
      <c r="S867" s="2" t="s">
        <v>109</v>
      </c>
      <c r="T867" s="2" t="s">
        <v>2945</v>
      </c>
      <c r="Y867" s="2" t="s">
        <v>1774</v>
      </c>
      <c r="Z867" s="2" t="s">
        <v>3048</v>
      </c>
      <c r="AC867" s="2">
        <v>37</v>
      </c>
      <c r="AD867" s="2" t="s">
        <v>278</v>
      </c>
      <c r="AE867" s="2" t="s">
        <v>3839</v>
      </c>
    </row>
    <row r="868" spans="1:72" ht="13.5" customHeight="1">
      <c r="A868" s="5" t="str">
        <f t="shared" si="44"/>
        <v>1861_각현내_046</v>
      </c>
      <c r="B868" s="2">
        <v>1861</v>
      </c>
      <c r="C868" s="2" t="s">
        <v>5173</v>
      </c>
      <c r="D868" s="2" t="s">
        <v>5174</v>
      </c>
      <c r="E868" s="2">
        <v>867</v>
      </c>
      <c r="F868" s="2">
        <v>3</v>
      </c>
      <c r="G868" s="2" t="s">
        <v>1053</v>
      </c>
      <c r="H868" s="2" t="s">
        <v>2870</v>
      </c>
      <c r="I868" s="2">
        <v>15</v>
      </c>
      <c r="L868" s="2">
        <v>4</v>
      </c>
      <c r="M868" s="2" t="s">
        <v>5899</v>
      </c>
      <c r="N868" s="2" t="s">
        <v>5900</v>
      </c>
      <c r="S868" s="2" t="s">
        <v>111</v>
      </c>
      <c r="T868" s="2" t="s">
        <v>2946</v>
      </c>
      <c r="W868" s="2" t="s">
        <v>47</v>
      </c>
      <c r="X868" s="2" t="s">
        <v>5196</v>
      </c>
      <c r="Y868" s="2" t="s">
        <v>10</v>
      </c>
      <c r="Z868" s="2" t="s">
        <v>2986</v>
      </c>
      <c r="AC868" s="2">
        <v>36</v>
      </c>
      <c r="AD868" s="2" t="s">
        <v>285</v>
      </c>
      <c r="AE868" s="2" t="s">
        <v>3840</v>
      </c>
    </row>
    <row r="869" spans="1:72" ht="13.5" customHeight="1">
      <c r="A869" s="5" t="str">
        <f t="shared" si="44"/>
        <v>1861_각현내_046</v>
      </c>
      <c r="B869" s="2">
        <v>1861</v>
      </c>
      <c r="C869" s="2" t="s">
        <v>5173</v>
      </c>
      <c r="D869" s="2" t="s">
        <v>5174</v>
      </c>
      <c r="E869" s="2">
        <v>868</v>
      </c>
      <c r="F869" s="2">
        <v>3</v>
      </c>
      <c r="G869" s="2" t="s">
        <v>1053</v>
      </c>
      <c r="H869" s="2" t="s">
        <v>2870</v>
      </c>
      <c r="I869" s="2">
        <v>15</v>
      </c>
      <c r="L869" s="2">
        <v>4</v>
      </c>
      <c r="M869" s="2" t="s">
        <v>5899</v>
      </c>
      <c r="N869" s="2" t="s">
        <v>5900</v>
      </c>
      <c r="S869" s="2" t="s">
        <v>109</v>
      </c>
      <c r="T869" s="2" t="s">
        <v>2945</v>
      </c>
      <c r="Y869" s="2" t="s">
        <v>1775</v>
      </c>
      <c r="Z869" s="2" t="s">
        <v>3500</v>
      </c>
      <c r="AC869" s="2">
        <v>27</v>
      </c>
      <c r="AD869" s="2" t="s">
        <v>79</v>
      </c>
      <c r="AE869" s="2" t="s">
        <v>3812</v>
      </c>
    </row>
    <row r="870" spans="1:72" ht="13.5" customHeight="1">
      <c r="A870" s="5" t="str">
        <f t="shared" si="44"/>
        <v>1861_각현내_046</v>
      </c>
      <c r="B870" s="2">
        <v>1861</v>
      </c>
      <c r="C870" s="2" t="s">
        <v>5173</v>
      </c>
      <c r="D870" s="2" t="s">
        <v>5174</v>
      </c>
      <c r="E870" s="2">
        <v>869</v>
      </c>
      <c r="F870" s="2">
        <v>3</v>
      </c>
      <c r="G870" s="2" t="s">
        <v>1053</v>
      </c>
      <c r="H870" s="2" t="s">
        <v>2870</v>
      </c>
      <c r="I870" s="2">
        <v>15</v>
      </c>
      <c r="L870" s="2">
        <v>4</v>
      </c>
      <c r="M870" s="2" t="s">
        <v>5899</v>
      </c>
      <c r="N870" s="2" t="s">
        <v>5900</v>
      </c>
      <c r="S870" s="2" t="s">
        <v>109</v>
      </c>
      <c r="T870" s="2" t="s">
        <v>2945</v>
      </c>
      <c r="Y870" s="2" t="s">
        <v>1776</v>
      </c>
      <c r="Z870" s="2" t="s">
        <v>3501</v>
      </c>
      <c r="AC870" s="2">
        <v>19</v>
      </c>
      <c r="AD870" s="2" t="s">
        <v>62</v>
      </c>
      <c r="AE870" s="2" t="s">
        <v>3806</v>
      </c>
    </row>
    <row r="871" spans="1:72" ht="13.5" customHeight="1">
      <c r="A871" s="5" t="str">
        <f t="shared" si="44"/>
        <v>1861_각현내_046</v>
      </c>
      <c r="B871" s="2">
        <v>1861</v>
      </c>
      <c r="C871" s="2" t="s">
        <v>5173</v>
      </c>
      <c r="D871" s="2" t="s">
        <v>5174</v>
      </c>
      <c r="E871" s="2">
        <v>870</v>
      </c>
      <c r="F871" s="2">
        <v>3</v>
      </c>
      <c r="G871" s="2" t="s">
        <v>1053</v>
      </c>
      <c r="H871" s="2" t="s">
        <v>2870</v>
      </c>
      <c r="I871" s="2">
        <v>15</v>
      </c>
      <c r="L871" s="2">
        <v>4</v>
      </c>
      <c r="M871" s="2" t="s">
        <v>5899</v>
      </c>
      <c r="N871" s="2" t="s">
        <v>5900</v>
      </c>
      <c r="S871" s="2" t="s">
        <v>109</v>
      </c>
      <c r="T871" s="2" t="s">
        <v>2945</v>
      </c>
      <c r="Y871" s="2" t="s">
        <v>1777</v>
      </c>
      <c r="Z871" s="2" t="s">
        <v>3502</v>
      </c>
      <c r="AC871" s="2">
        <v>13</v>
      </c>
      <c r="AD871" s="2" t="s">
        <v>72</v>
      </c>
      <c r="AE871" s="2" t="s">
        <v>3809</v>
      </c>
    </row>
    <row r="872" spans="1:72" ht="13.5" customHeight="1">
      <c r="A872" s="5" t="str">
        <f t="shared" si="44"/>
        <v>1861_각현내_046</v>
      </c>
      <c r="B872" s="2">
        <v>1861</v>
      </c>
      <c r="C872" s="2" t="s">
        <v>5173</v>
      </c>
      <c r="D872" s="2" t="s">
        <v>5174</v>
      </c>
      <c r="E872" s="2">
        <v>871</v>
      </c>
      <c r="F872" s="2">
        <v>3</v>
      </c>
      <c r="G872" s="2" t="s">
        <v>1053</v>
      </c>
      <c r="H872" s="2" t="s">
        <v>2870</v>
      </c>
      <c r="I872" s="2">
        <v>15</v>
      </c>
      <c r="L872" s="2">
        <v>4</v>
      </c>
      <c r="M872" s="2" t="s">
        <v>5899</v>
      </c>
      <c r="N872" s="2" t="s">
        <v>5900</v>
      </c>
      <c r="S872" s="2" t="s">
        <v>207</v>
      </c>
      <c r="T872" s="2" t="s">
        <v>2949</v>
      </c>
      <c r="AC872" s="2">
        <v>14</v>
      </c>
      <c r="AD872" s="2" t="s">
        <v>809</v>
      </c>
      <c r="AE872" s="2" t="s">
        <v>3858</v>
      </c>
    </row>
    <row r="873" spans="1:72" ht="13.5" customHeight="1">
      <c r="A873" s="5" t="str">
        <f t="shared" si="44"/>
        <v>1861_각현내_046</v>
      </c>
      <c r="B873" s="2">
        <v>1861</v>
      </c>
      <c r="C873" s="2" t="s">
        <v>5173</v>
      </c>
      <c r="D873" s="2" t="s">
        <v>5174</v>
      </c>
      <c r="E873" s="2">
        <v>872</v>
      </c>
      <c r="F873" s="2">
        <v>3</v>
      </c>
      <c r="G873" s="2" t="s">
        <v>1053</v>
      </c>
      <c r="H873" s="2" t="s">
        <v>2870</v>
      </c>
      <c r="I873" s="2">
        <v>15</v>
      </c>
      <c r="L873" s="2">
        <v>4</v>
      </c>
      <c r="M873" s="2" t="s">
        <v>5899</v>
      </c>
      <c r="N873" s="2" t="s">
        <v>5900</v>
      </c>
      <c r="S873" s="2" t="s">
        <v>207</v>
      </c>
      <c r="T873" s="2" t="s">
        <v>2949</v>
      </c>
      <c r="AC873" s="2">
        <v>14</v>
      </c>
      <c r="AD873" s="2" t="s">
        <v>809</v>
      </c>
      <c r="AE873" s="2" t="s">
        <v>3858</v>
      </c>
    </row>
    <row r="874" spans="1:72" ht="13.5" customHeight="1">
      <c r="A874" s="5" t="str">
        <f t="shared" si="44"/>
        <v>1861_각현내_046</v>
      </c>
      <c r="B874" s="2">
        <v>1861</v>
      </c>
      <c r="C874" s="2" t="s">
        <v>5173</v>
      </c>
      <c r="D874" s="2" t="s">
        <v>5174</v>
      </c>
      <c r="E874" s="2">
        <v>873</v>
      </c>
      <c r="F874" s="2">
        <v>3</v>
      </c>
      <c r="G874" s="2" t="s">
        <v>1053</v>
      </c>
      <c r="H874" s="2" t="s">
        <v>2870</v>
      </c>
      <c r="I874" s="2">
        <v>15</v>
      </c>
      <c r="L874" s="2">
        <v>4</v>
      </c>
      <c r="M874" s="2" t="s">
        <v>5899</v>
      </c>
      <c r="N874" s="2" t="s">
        <v>5900</v>
      </c>
      <c r="S874" s="2" t="s">
        <v>109</v>
      </c>
      <c r="T874" s="2" t="s">
        <v>2945</v>
      </c>
      <c r="Y874" s="2" t="s">
        <v>1778</v>
      </c>
      <c r="Z874" s="2" t="s">
        <v>3503</v>
      </c>
      <c r="AC874" s="2">
        <v>10</v>
      </c>
      <c r="AD874" s="2" t="s">
        <v>86</v>
      </c>
      <c r="AE874" s="2" t="s">
        <v>3815</v>
      </c>
    </row>
    <row r="875" spans="1:72" ht="13.5" customHeight="1">
      <c r="A875" s="5" t="str">
        <f t="shared" si="44"/>
        <v>1861_각현내_046</v>
      </c>
      <c r="B875" s="2">
        <v>1861</v>
      </c>
      <c r="C875" s="2" t="s">
        <v>5173</v>
      </c>
      <c r="D875" s="2" t="s">
        <v>5174</v>
      </c>
      <c r="E875" s="2">
        <v>874</v>
      </c>
      <c r="F875" s="2">
        <v>3</v>
      </c>
      <c r="G875" s="2" t="s">
        <v>1053</v>
      </c>
      <c r="H875" s="2" t="s">
        <v>2870</v>
      </c>
      <c r="I875" s="2">
        <v>15</v>
      </c>
      <c r="L875" s="2">
        <v>4</v>
      </c>
      <c r="M875" s="2" t="s">
        <v>5899</v>
      </c>
      <c r="N875" s="2" t="s">
        <v>5900</v>
      </c>
      <c r="T875" s="2" t="s">
        <v>5221</v>
      </c>
      <c r="U875" s="2" t="s">
        <v>66</v>
      </c>
      <c r="V875" s="2" t="s">
        <v>2961</v>
      </c>
      <c r="Y875" s="2" t="s">
        <v>1341</v>
      </c>
      <c r="Z875" s="2" t="s">
        <v>3363</v>
      </c>
      <c r="AC875" s="2">
        <v>37</v>
      </c>
      <c r="AD875" s="2" t="s">
        <v>285</v>
      </c>
      <c r="AE875" s="2" t="s">
        <v>3840</v>
      </c>
    </row>
    <row r="876" spans="1:72" ht="13.5" customHeight="1">
      <c r="A876" s="5" t="str">
        <f t="shared" si="44"/>
        <v>1861_각현내_046</v>
      </c>
      <c r="B876" s="2">
        <v>1861</v>
      </c>
      <c r="C876" s="2" t="s">
        <v>5173</v>
      </c>
      <c r="D876" s="2" t="s">
        <v>5174</v>
      </c>
      <c r="E876" s="2">
        <v>875</v>
      </c>
      <c r="F876" s="2">
        <v>3</v>
      </c>
      <c r="G876" s="2" t="s">
        <v>1053</v>
      </c>
      <c r="H876" s="2" t="s">
        <v>2870</v>
      </c>
      <c r="I876" s="2">
        <v>15</v>
      </c>
      <c r="L876" s="2">
        <v>5</v>
      </c>
      <c r="M876" s="2" t="s">
        <v>5901</v>
      </c>
      <c r="N876" s="2" t="s">
        <v>5902</v>
      </c>
      <c r="T876" s="2" t="s">
        <v>5220</v>
      </c>
      <c r="U876" s="2" t="s">
        <v>229</v>
      </c>
      <c r="V876" s="2" t="s">
        <v>2966</v>
      </c>
      <c r="W876" s="2" t="s">
        <v>546</v>
      </c>
      <c r="X876" s="2" t="s">
        <v>3007</v>
      </c>
      <c r="Y876" s="2" t="s">
        <v>1779</v>
      </c>
      <c r="Z876" s="2" t="s">
        <v>3504</v>
      </c>
      <c r="AC876" s="2">
        <v>55</v>
      </c>
      <c r="AD876" s="2" t="s">
        <v>231</v>
      </c>
      <c r="AE876" s="2" t="s">
        <v>3836</v>
      </c>
      <c r="AJ876" s="2" t="s">
        <v>17</v>
      </c>
      <c r="AK876" s="2" t="s">
        <v>3864</v>
      </c>
      <c r="AL876" s="2" t="s">
        <v>39</v>
      </c>
      <c r="AM876" s="2" t="s">
        <v>3867</v>
      </c>
      <c r="AT876" s="2" t="s">
        <v>229</v>
      </c>
      <c r="AU876" s="2" t="s">
        <v>2966</v>
      </c>
      <c r="AV876" s="2" t="s">
        <v>1439</v>
      </c>
      <c r="AW876" s="2" t="s">
        <v>4106</v>
      </c>
      <c r="BG876" s="2" t="s">
        <v>229</v>
      </c>
      <c r="BH876" s="2" t="s">
        <v>2966</v>
      </c>
      <c r="BI876" s="2" t="s">
        <v>1440</v>
      </c>
      <c r="BJ876" s="2" t="s">
        <v>4447</v>
      </c>
      <c r="BK876" s="2" t="s">
        <v>229</v>
      </c>
      <c r="BL876" s="2" t="s">
        <v>2966</v>
      </c>
      <c r="BM876" s="2" t="s">
        <v>1780</v>
      </c>
      <c r="BN876" s="2" t="s">
        <v>4760</v>
      </c>
      <c r="BO876" s="2" t="s">
        <v>1632</v>
      </c>
      <c r="BP876" s="2" t="s">
        <v>4869</v>
      </c>
      <c r="BQ876" s="2" t="s">
        <v>1781</v>
      </c>
      <c r="BR876" s="2" t="s">
        <v>5023</v>
      </c>
      <c r="BS876" s="2" t="s">
        <v>130</v>
      </c>
      <c r="BT876" s="2" t="s">
        <v>3873</v>
      </c>
    </row>
    <row r="877" spans="1:72" ht="13.5" customHeight="1">
      <c r="A877" s="5" t="str">
        <f t="shared" ref="A877:A890" si="45">HYPERLINK("http://kyu.snu.ac.kr/sdhj/index.jsp?type=hj/GK14785_00_IH_0001_047.jpg","1861_각현내_047")</f>
        <v>1861_각현내_047</v>
      </c>
      <c r="B877" s="2">
        <v>1861</v>
      </c>
      <c r="C877" s="2" t="s">
        <v>5173</v>
      </c>
      <c r="D877" s="2" t="s">
        <v>5174</v>
      </c>
      <c r="E877" s="2">
        <v>876</v>
      </c>
      <c r="F877" s="2">
        <v>3</v>
      </c>
      <c r="G877" s="2" t="s">
        <v>1053</v>
      </c>
      <c r="H877" s="2" t="s">
        <v>2870</v>
      </c>
      <c r="I877" s="2">
        <v>15</v>
      </c>
      <c r="L877" s="2">
        <v>5</v>
      </c>
      <c r="M877" s="2" t="s">
        <v>5901</v>
      </c>
      <c r="N877" s="2" t="s">
        <v>5902</v>
      </c>
      <c r="S877" s="2" t="s">
        <v>51</v>
      </c>
      <c r="T877" s="2" t="s">
        <v>2942</v>
      </c>
      <c r="W877" s="2" t="s">
        <v>95</v>
      </c>
      <c r="X877" s="2" t="s">
        <v>5192</v>
      </c>
      <c r="Y877" s="2" t="s">
        <v>10</v>
      </c>
      <c r="Z877" s="2" t="s">
        <v>2986</v>
      </c>
      <c r="AC877" s="2">
        <v>55</v>
      </c>
      <c r="AD877" s="2" t="s">
        <v>231</v>
      </c>
      <c r="AE877" s="2" t="s">
        <v>3836</v>
      </c>
      <c r="AJ877" s="2" t="s">
        <v>17</v>
      </c>
      <c r="AK877" s="2" t="s">
        <v>3864</v>
      </c>
      <c r="AL877" s="2" t="s">
        <v>94</v>
      </c>
      <c r="AM877" s="2" t="s">
        <v>5274</v>
      </c>
      <c r="AT877" s="2" t="s">
        <v>137</v>
      </c>
      <c r="AU877" s="2" t="s">
        <v>2972</v>
      </c>
      <c r="AV877" s="2" t="s">
        <v>1782</v>
      </c>
      <c r="AW877" s="2" t="s">
        <v>4141</v>
      </c>
      <c r="BG877" s="2" t="s">
        <v>137</v>
      </c>
      <c r="BH877" s="2" t="s">
        <v>2972</v>
      </c>
      <c r="BI877" s="2" t="s">
        <v>1783</v>
      </c>
      <c r="BJ877" s="2" t="s">
        <v>4481</v>
      </c>
      <c r="BK877" s="2" t="s">
        <v>137</v>
      </c>
      <c r="BL877" s="2" t="s">
        <v>2972</v>
      </c>
      <c r="BM877" s="2" t="s">
        <v>304</v>
      </c>
      <c r="BN877" s="2" t="s">
        <v>3081</v>
      </c>
      <c r="BO877" s="2" t="s">
        <v>137</v>
      </c>
      <c r="BP877" s="2" t="s">
        <v>2972</v>
      </c>
      <c r="BQ877" s="2" t="s">
        <v>1784</v>
      </c>
      <c r="BR877" s="2" t="s">
        <v>5432</v>
      </c>
      <c r="BS877" s="2" t="s">
        <v>94</v>
      </c>
      <c r="BT877" s="2" t="s">
        <v>5274</v>
      </c>
    </row>
    <row r="878" spans="1:72" ht="13.5" customHeight="1">
      <c r="A878" s="5" t="str">
        <f t="shared" si="45"/>
        <v>1861_각현내_047</v>
      </c>
      <c r="B878" s="2">
        <v>1861</v>
      </c>
      <c r="C878" s="2" t="s">
        <v>5173</v>
      </c>
      <c r="D878" s="2" t="s">
        <v>5174</v>
      </c>
      <c r="E878" s="2">
        <v>877</v>
      </c>
      <c r="F878" s="2">
        <v>3</v>
      </c>
      <c r="G878" s="2" t="s">
        <v>1053</v>
      </c>
      <c r="H878" s="2" t="s">
        <v>2870</v>
      </c>
      <c r="I878" s="2">
        <v>15</v>
      </c>
      <c r="L878" s="2">
        <v>5</v>
      </c>
      <c r="M878" s="2" t="s">
        <v>5901</v>
      </c>
      <c r="N878" s="2" t="s">
        <v>5902</v>
      </c>
      <c r="S878" s="2" t="s">
        <v>109</v>
      </c>
      <c r="T878" s="2" t="s">
        <v>2945</v>
      </c>
      <c r="Y878" s="2" t="s">
        <v>1785</v>
      </c>
      <c r="Z878" s="2" t="s">
        <v>3505</v>
      </c>
      <c r="AC878" s="2">
        <v>26</v>
      </c>
      <c r="AD878" s="2" t="s">
        <v>53</v>
      </c>
      <c r="AE878" s="2" t="s">
        <v>3805</v>
      </c>
    </row>
    <row r="879" spans="1:72" ht="13.5" customHeight="1">
      <c r="A879" s="5" t="str">
        <f t="shared" si="45"/>
        <v>1861_각현내_047</v>
      </c>
      <c r="B879" s="2">
        <v>1861</v>
      </c>
      <c r="C879" s="2" t="s">
        <v>5173</v>
      </c>
      <c r="D879" s="2" t="s">
        <v>5174</v>
      </c>
      <c r="E879" s="2">
        <v>878</v>
      </c>
      <c r="F879" s="2">
        <v>3</v>
      </c>
      <c r="G879" s="2" t="s">
        <v>1053</v>
      </c>
      <c r="H879" s="2" t="s">
        <v>2870</v>
      </c>
      <c r="I879" s="2">
        <v>15</v>
      </c>
      <c r="L879" s="2">
        <v>5</v>
      </c>
      <c r="M879" s="2" t="s">
        <v>5901</v>
      </c>
      <c r="N879" s="2" t="s">
        <v>5902</v>
      </c>
      <c r="S879" s="2" t="s">
        <v>109</v>
      </c>
      <c r="T879" s="2" t="s">
        <v>2945</v>
      </c>
      <c r="Y879" s="2" t="s">
        <v>1786</v>
      </c>
      <c r="Z879" s="2" t="s">
        <v>3506</v>
      </c>
      <c r="AC879" s="2">
        <v>20</v>
      </c>
      <c r="AD879" s="2" t="s">
        <v>62</v>
      </c>
      <c r="AE879" s="2" t="s">
        <v>3806</v>
      </c>
    </row>
    <row r="880" spans="1:72" ht="13.5" customHeight="1">
      <c r="A880" s="5" t="str">
        <f t="shared" si="45"/>
        <v>1861_각현내_047</v>
      </c>
      <c r="B880" s="2">
        <v>1861</v>
      </c>
      <c r="C880" s="2" t="s">
        <v>5173</v>
      </c>
      <c r="D880" s="2" t="s">
        <v>5174</v>
      </c>
      <c r="E880" s="2">
        <v>879</v>
      </c>
      <c r="F880" s="2">
        <v>3</v>
      </c>
      <c r="G880" s="2" t="s">
        <v>1053</v>
      </c>
      <c r="H880" s="2" t="s">
        <v>2870</v>
      </c>
      <c r="I880" s="2">
        <v>15</v>
      </c>
      <c r="L880" s="2">
        <v>5</v>
      </c>
      <c r="M880" s="2" t="s">
        <v>5901</v>
      </c>
      <c r="N880" s="2" t="s">
        <v>5902</v>
      </c>
      <c r="S880" s="2" t="s">
        <v>109</v>
      </c>
      <c r="T880" s="2" t="s">
        <v>2945</v>
      </c>
      <c r="Y880" s="2" t="s">
        <v>1787</v>
      </c>
      <c r="Z880" s="2" t="s">
        <v>3507</v>
      </c>
      <c r="AC880" s="2">
        <v>14</v>
      </c>
      <c r="AD880" s="2" t="s">
        <v>178</v>
      </c>
      <c r="AE880" s="2" t="s">
        <v>3830</v>
      </c>
    </row>
    <row r="881" spans="1:72" ht="13.5" customHeight="1">
      <c r="A881" s="5" t="str">
        <f t="shared" si="45"/>
        <v>1861_각현내_047</v>
      </c>
      <c r="B881" s="2">
        <v>1861</v>
      </c>
      <c r="C881" s="2" t="s">
        <v>5173</v>
      </c>
      <c r="D881" s="2" t="s">
        <v>5174</v>
      </c>
      <c r="E881" s="2">
        <v>880</v>
      </c>
      <c r="F881" s="2">
        <v>3</v>
      </c>
      <c r="G881" s="2" t="s">
        <v>1053</v>
      </c>
      <c r="H881" s="2" t="s">
        <v>2870</v>
      </c>
      <c r="I881" s="2">
        <v>15</v>
      </c>
      <c r="L881" s="2">
        <v>5</v>
      </c>
      <c r="M881" s="2" t="s">
        <v>5901</v>
      </c>
      <c r="N881" s="2" t="s">
        <v>5902</v>
      </c>
      <c r="S881" s="2" t="s">
        <v>207</v>
      </c>
      <c r="T881" s="2" t="s">
        <v>2949</v>
      </c>
      <c r="AC881" s="2">
        <v>13</v>
      </c>
      <c r="AD881" s="2" t="s">
        <v>72</v>
      </c>
      <c r="AE881" s="2" t="s">
        <v>3809</v>
      </c>
    </row>
    <row r="882" spans="1:72" ht="13.5" customHeight="1">
      <c r="A882" s="5" t="str">
        <f t="shared" si="45"/>
        <v>1861_각현내_047</v>
      </c>
      <c r="B882" s="2">
        <v>1861</v>
      </c>
      <c r="C882" s="2" t="s">
        <v>5173</v>
      </c>
      <c r="D882" s="2" t="s">
        <v>5174</v>
      </c>
      <c r="E882" s="2">
        <v>881</v>
      </c>
      <c r="F882" s="2">
        <v>3</v>
      </c>
      <c r="G882" s="2" t="s">
        <v>1053</v>
      </c>
      <c r="H882" s="2" t="s">
        <v>2870</v>
      </c>
      <c r="I882" s="2">
        <v>16</v>
      </c>
      <c r="J882" s="2" t="s">
        <v>1788</v>
      </c>
      <c r="K882" s="2" t="s">
        <v>2905</v>
      </c>
      <c r="L882" s="2">
        <v>1</v>
      </c>
      <c r="M882" s="2" t="s">
        <v>1788</v>
      </c>
      <c r="N882" s="2" t="s">
        <v>2905</v>
      </c>
      <c r="O882" s="2" t="s">
        <v>6</v>
      </c>
      <c r="P882" s="2" t="s">
        <v>2927</v>
      </c>
      <c r="T882" s="2" t="s">
        <v>5220</v>
      </c>
      <c r="U882" s="2" t="s">
        <v>229</v>
      </c>
      <c r="V882" s="2" t="s">
        <v>2966</v>
      </c>
      <c r="W882" s="2" t="s">
        <v>135</v>
      </c>
      <c r="X882" s="2" t="s">
        <v>2990</v>
      </c>
      <c r="Y882" s="2" t="s">
        <v>807</v>
      </c>
      <c r="Z882" s="2" t="s">
        <v>3208</v>
      </c>
      <c r="AC882" s="2">
        <v>40</v>
      </c>
      <c r="AD882" s="2" t="s">
        <v>146</v>
      </c>
      <c r="AE882" s="2" t="s">
        <v>3828</v>
      </c>
      <c r="AJ882" s="2" t="s">
        <v>17</v>
      </c>
      <c r="AK882" s="2" t="s">
        <v>3864</v>
      </c>
      <c r="AL882" s="2" t="s">
        <v>39</v>
      </c>
      <c r="AM882" s="2" t="s">
        <v>3867</v>
      </c>
      <c r="AT882" s="2" t="s">
        <v>229</v>
      </c>
      <c r="AU882" s="2" t="s">
        <v>2966</v>
      </c>
      <c r="AV882" s="2" t="s">
        <v>1613</v>
      </c>
      <c r="AW882" s="2" t="s">
        <v>4123</v>
      </c>
      <c r="BG882" s="2" t="s">
        <v>229</v>
      </c>
      <c r="BH882" s="2" t="s">
        <v>2966</v>
      </c>
      <c r="BI882" s="2" t="s">
        <v>1266</v>
      </c>
      <c r="BJ882" s="2" t="s">
        <v>4425</v>
      </c>
      <c r="BK882" s="2" t="s">
        <v>229</v>
      </c>
      <c r="BL882" s="2" t="s">
        <v>2966</v>
      </c>
      <c r="BM882" s="2" t="s">
        <v>1614</v>
      </c>
      <c r="BN882" s="2" t="s">
        <v>4741</v>
      </c>
      <c r="BO882" s="2" t="s">
        <v>137</v>
      </c>
      <c r="BP882" s="2" t="s">
        <v>2972</v>
      </c>
      <c r="BQ882" s="2" t="s">
        <v>1615</v>
      </c>
      <c r="BR882" s="2" t="s">
        <v>5478</v>
      </c>
      <c r="BS882" s="2" t="s">
        <v>94</v>
      </c>
      <c r="BT882" s="2" t="s">
        <v>5274</v>
      </c>
    </row>
    <row r="883" spans="1:72" ht="13.5" customHeight="1">
      <c r="A883" s="5" t="str">
        <f t="shared" si="45"/>
        <v>1861_각현내_047</v>
      </c>
      <c r="B883" s="2">
        <v>1861</v>
      </c>
      <c r="C883" s="2" t="s">
        <v>5173</v>
      </c>
      <c r="D883" s="2" t="s">
        <v>5174</v>
      </c>
      <c r="E883" s="2">
        <v>882</v>
      </c>
      <c r="F883" s="2">
        <v>3</v>
      </c>
      <c r="G883" s="2" t="s">
        <v>1053</v>
      </c>
      <c r="H883" s="2" t="s">
        <v>2870</v>
      </c>
      <c r="I883" s="2">
        <v>16</v>
      </c>
      <c r="L883" s="2">
        <v>1</v>
      </c>
      <c r="M883" s="2" t="s">
        <v>1788</v>
      </c>
      <c r="N883" s="2" t="s">
        <v>2905</v>
      </c>
      <c r="S883" s="2" t="s">
        <v>51</v>
      </c>
      <c r="T883" s="2" t="s">
        <v>2942</v>
      </c>
      <c r="W883" s="2" t="s">
        <v>47</v>
      </c>
      <c r="X883" s="2" t="s">
        <v>5196</v>
      </c>
      <c r="Y883" s="2" t="s">
        <v>10</v>
      </c>
      <c r="Z883" s="2" t="s">
        <v>2986</v>
      </c>
      <c r="AC883" s="2">
        <v>45</v>
      </c>
      <c r="AD883" s="2" t="s">
        <v>315</v>
      </c>
      <c r="AE883" s="2" t="s">
        <v>3843</v>
      </c>
      <c r="AT883" s="2" t="s">
        <v>229</v>
      </c>
      <c r="AU883" s="2" t="s">
        <v>2966</v>
      </c>
      <c r="AV883" s="2" t="s">
        <v>1789</v>
      </c>
      <c r="AW883" s="2" t="s">
        <v>4142</v>
      </c>
      <c r="BG883" s="2" t="s">
        <v>229</v>
      </c>
      <c r="BH883" s="2" t="s">
        <v>2966</v>
      </c>
      <c r="BI883" s="2" t="s">
        <v>1400</v>
      </c>
      <c r="BJ883" s="2" t="s">
        <v>3381</v>
      </c>
      <c r="BK883" s="2" t="s">
        <v>229</v>
      </c>
      <c r="BL883" s="2" t="s">
        <v>2966</v>
      </c>
      <c r="BM883" s="2" t="s">
        <v>1790</v>
      </c>
      <c r="BN883" s="2" t="s">
        <v>4761</v>
      </c>
      <c r="BO883" s="2" t="s">
        <v>229</v>
      </c>
      <c r="BP883" s="2" t="s">
        <v>2966</v>
      </c>
      <c r="BQ883" s="2" t="s">
        <v>1791</v>
      </c>
      <c r="BR883" s="2" t="s">
        <v>5560</v>
      </c>
      <c r="BS883" s="2" t="s">
        <v>152</v>
      </c>
      <c r="BT883" s="2" t="s">
        <v>3880</v>
      </c>
    </row>
    <row r="884" spans="1:72" ht="13.5" customHeight="1">
      <c r="A884" s="5" t="str">
        <f t="shared" si="45"/>
        <v>1861_각현내_047</v>
      </c>
      <c r="B884" s="2">
        <v>1861</v>
      </c>
      <c r="C884" s="2" t="s">
        <v>5173</v>
      </c>
      <c r="D884" s="2" t="s">
        <v>5174</v>
      </c>
      <c r="E884" s="2">
        <v>883</v>
      </c>
      <c r="F884" s="2">
        <v>3</v>
      </c>
      <c r="G884" s="2" t="s">
        <v>1053</v>
      </c>
      <c r="H884" s="2" t="s">
        <v>2870</v>
      </c>
      <c r="I884" s="2">
        <v>16</v>
      </c>
      <c r="L884" s="2">
        <v>1</v>
      </c>
      <c r="M884" s="2" t="s">
        <v>1788</v>
      </c>
      <c r="N884" s="2" t="s">
        <v>2905</v>
      </c>
      <c r="S884" s="2" t="s">
        <v>207</v>
      </c>
      <c r="T884" s="2" t="s">
        <v>2949</v>
      </c>
      <c r="AC884" s="2">
        <v>13</v>
      </c>
      <c r="AD884" s="2" t="s">
        <v>72</v>
      </c>
      <c r="AE884" s="2" t="s">
        <v>3809</v>
      </c>
    </row>
    <row r="885" spans="1:72" ht="13.5" customHeight="1">
      <c r="A885" s="5" t="str">
        <f t="shared" si="45"/>
        <v>1861_각현내_047</v>
      </c>
      <c r="B885" s="2">
        <v>1861</v>
      </c>
      <c r="C885" s="2" t="s">
        <v>5173</v>
      </c>
      <c r="D885" s="2" t="s">
        <v>5174</v>
      </c>
      <c r="E885" s="2">
        <v>884</v>
      </c>
      <c r="F885" s="2">
        <v>3</v>
      </c>
      <c r="G885" s="2" t="s">
        <v>1053</v>
      </c>
      <c r="H885" s="2" t="s">
        <v>2870</v>
      </c>
      <c r="I885" s="2">
        <v>16</v>
      </c>
      <c r="L885" s="2">
        <v>1</v>
      </c>
      <c r="M885" s="2" t="s">
        <v>1788</v>
      </c>
      <c r="N885" s="2" t="s">
        <v>2905</v>
      </c>
      <c r="S885" s="2" t="s">
        <v>207</v>
      </c>
      <c r="T885" s="2" t="s">
        <v>2949</v>
      </c>
      <c r="AC885" s="2">
        <v>11</v>
      </c>
      <c r="AD885" s="2" t="s">
        <v>84</v>
      </c>
      <c r="AE885" s="2" t="s">
        <v>3814</v>
      </c>
    </row>
    <row r="886" spans="1:72" ht="13.5" customHeight="1">
      <c r="A886" s="5" t="str">
        <f t="shared" si="45"/>
        <v>1861_각현내_047</v>
      </c>
      <c r="B886" s="2">
        <v>1861</v>
      </c>
      <c r="C886" s="2" t="s">
        <v>5173</v>
      </c>
      <c r="D886" s="2" t="s">
        <v>5174</v>
      </c>
      <c r="E886" s="2">
        <v>885</v>
      </c>
      <c r="F886" s="2">
        <v>3</v>
      </c>
      <c r="G886" s="2" t="s">
        <v>1053</v>
      </c>
      <c r="H886" s="2" t="s">
        <v>2870</v>
      </c>
      <c r="I886" s="2">
        <v>16</v>
      </c>
      <c r="L886" s="2">
        <v>1</v>
      </c>
      <c r="M886" s="2" t="s">
        <v>1788</v>
      </c>
      <c r="N886" s="2" t="s">
        <v>2905</v>
      </c>
      <c r="S886" s="2" t="s">
        <v>207</v>
      </c>
      <c r="T886" s="2" t="s">
        <v>2949</v>
      </c>
      <c r="AC886" s="2">
        <v>8</v>
      </c>
      <c r="AD886" s="2" t="s">
        <v>310</v>
      </c>
      <c r="AE886" s="2" t="s">
        <v>3403</v>
      </c>
    </row>
    <row r="887" spans="1:72" ht="13.5" customHeight="1">
      <c r="A887" s="5" t="str">
        <f t="shared" si="45"/>
        <v>1861_각현내_047</v>
      </c>
      <c r="B887" s="2">
        <v>1861</v>
      </c>
      <c r="C887" s="2" t="s">
        <v>5173</v>
      </c>
      <c r="D887" s="2" t="s">
        <v>5174</v>
      </c>
      <c r="E887" s="2">
        <v>886</v>
      </c>
      <c r="F887" s="2">
        <v>3</v>
      </c>
      <c r="G887" s="2" t="s">
        <v>1053</v>
      </c>
      <c r="H887" s="2" t="s">
        <v>2870</v>
      </c>
      <c r="I887" s="2">
        <v>16</v>
      </c>
      <c r="L887" s="2">
        <v>2</v>
      </c>
      <c r="M887" s="2" t="s">
        <v>5903</v>
      </c>
      <c r="N887" s="2" t="s">
        <v>5904</v>
      </c>
      <c r="T887" s="2" t="s">
        <v>5220</v>
      </c>
      <c r="U887" s="2" t="s">
        <v>229</v>
      </c>
      <c r="V887" s="2" t="s">
        <v>2966</v>
      </c>
      <c r="W887" s="2" t="s">
        <v>154</v>
      </c>
      <c r="X887" s="2" t="s">
        <v>2991</v>
      </c>
      <c r="Y887" s="2" t="s">
        <v>1792</v>
      </c>
      <c r="Z887" s="2" t="s">
        <v>3508</v>
      </c>
      <c r="AC887" s="2">
        <v>36</v>
      </c>
      <c r="AD887" s="2" t="s">
        <v>449</v>
      </c>
      <c r="AE887" s="2" t="s">
        <v>3851</v>
      </c>
      <c r="AJ887" s="2" t="s">
        <v>17</v>
      </c>
      <c r="AK887" s="2" t="s">
        <v>3864</v>
      </c>
      <c r="AL887" s="2" t="s">
        <v>157</v>
      </c>
      <c r="AM887" s="2" t="s">
        <v>3875</v>
      </c>
      <c r="AT887" s="2" t="s">
        <v>229</v>
      </c>
      <c r="AU887" s="2" t="s">
        <v>2966</v>
      </c>
      <c r="AV887" s="2" t="s">
        <v>1640</v>
      </c>
      <c r="AW887" s="2" t="s">
        <v>3453</v>
      </c>
      <c r="BG887" s="2" t="s">
        <v>229</v>
      </c>
      <c r="BH887" s="2" t="s">
        <v>2966</v>
      </c>
      <c r="BI887" s="2" t="s">
        <v>1793</v>
      </c>
      <c r="BJ887" s="2" t="s">
        <v>4482</v>
      </c>
      <c r="BK887" s="2" t="s">
        <v>229</v>
      </c>
      <c r="BL887" s="2" t="s">
        <v>2966</v>
      </c>
      <c r="BM887" s="2" t="s">
        <v>1794</v>
      </c>
      <c r="BN887" s="2" t="s">
        <v>4762</v>
      </c>
      <c r="BO887" s="2" t="s">
        <v>137</v>
      </c>
      <c r="BP887" s="2" t="s">
        <v>2972</v>
      </c>
      <c r="BQ887" s="2" t="s">
        <v>1795</v>
      </c>
      <c r="BR887" s="2" t="s">
        <v>5024</v>
      </c>
      <c r="BS887" s="2" t="s">
        <v>152</v>
      </c>
      <c r="BT887" s="2" t="s">
        <v>3880</v>
      </c>
    </row>
    <row r="888" spans="1:72" ht="13.5" customHeight="1">
      <c r="A888" s="5" t="str">
        <f t="shared" si="45"/>
        <v>1861_각현내_047</v>
      </c>
      <c r="B888" s="2">
        <v>1861</v>
      </c>
      <c r="C888" s="2" t="s">
        <v>5173</v>
      </c>
      <c r="D888" s="2" t="s">
        <v>5174</v>
      </c>
      <c r="E888" s="2">
        <v>887</v>
      </c>
      <c r="F888" s="2">
        <v>3</v>
      </c>
      <c r="G888" s="2" t="s">
        <v>1053</v>
      </c>
      <c r="H888" s="2" t="s">
        <v>2870</v>
      </c>
      <c r="I888" s="2">
        <v>16</v>
      </c>
      <c r="L888" s="2">
        <v>2</v>
      </c>
      <c r="M888" s="2" t="s">
        <v>5903</v>
      </c>
      <c r="N888" s="2" t="s">
        <v>5904</v>
      </c>
      <c r="S888" s="2" t="s">
        <v>51</v>
      </c>
      <c r="T888" s="2" t="s">
        <v>2942</v>
      </c>
      <c r="W888" s="2" t="s">
        <v>546</v>
      </c>
      <c r="X888" s="2" t="s">
        <v>3007</v>
      </c>
      <c r="Y888" s="2" t="s">
        <v>10</v>
      </c>
      <c r="Z888" s="2" t="s">
        <v>2986</v>
      </c>
      <c r="AC888" s="2">
        <v>38</v>
      </c>
      <c r="AD888" s="2" t="s">
        <v>278</v>
      </c>
      <c r="AE888" s="2" t="s">
        <v>3839</v>
      </c>
      <c r="AJ888" s="2" t="s">
        <v>17</v>
      </c>
      <c r="AK888" s="2" t="s">
        <v>3864</v>
      </c>
      <c r="AL888" s="2" t="s">
        <v>39</v>
      </c>
      <c r="AM888" s="2" t="s">
        <v>3867</v>
      </c>
      <c r="AT888" s="2" t="s">
        <v>229</v>
      </c>
      <c r="AU888" s="2" t="s">
        <v>2966</v>
      </c>
      <c r="AV888" s="2" t="s">
        <v>1796</v>
      </c>
      <c r="AW888" s="2" t="s">
        <v>4112</v>
      </c>
      <c r="BG888" s="2" t="s">
        <v>229</v>
      </c>
      <c r="BH888" s="2" t="s">
        <v>2966</v>
      </c>
      <c r="BI888" s="2" t="s">
        <v>1797</v>
      </c>
      <c r="BJ888" s="2" t="s">
        <v>4483</v>
      </c>
      <c r="BK888" s="2" t="s">
        <v>229</v>
      </c>
      <c r="BL888" s="2" t="s">
        <v>2966</v>
      </c>
      <c r="BM888" s="2" t="s">
        <v>1798</v>
      </c>
      <c r="BN888" s="2" t="s">
        <v>4763</v>
      </c>
      <c r="BO888" s="2" t="s">
        <v>137</v>
      </c>
      <c r="BP888" s="2" t="s">
        <v>2972</v>
      </c>
      <c r="BQ888" s="2" t="s">
        <v>1799</v>
      </c>
      <c r="BR888" s="2" t="s">
        <v>5025</v>
      </c>
      <c r="BS888" s="2" t="s">
        <v>172</v>
      </c>
      <c r="BT888" s="2" t="s">
        <v>3877</v>
      </c>
    </row>
    <row r="889" spans="1:72" ht="13.5" customHeight="1">
      <c r="A889" s="5" t="str">
        <f t="shared" si="45"/>
        <v>1861_각현내_047</v>
      </c>
      <c r="B889" s="2">
        <v>1861</v>
      </c>
      <c r="C889" s="2" t="s">
        <v>5173</v>
      </c>
      <c r="D889" s="2" t="s">
        <v>5174</v>
      </c>
      <c r="E889" s="2">
        <v>888</v>
      </c>
      <c r="F889" s="2">
        <v>3</v>
      </c>
      <c r="G889" s="2" t="s">
        <v>1053</v>
      </c>
      <c r="H889" s="2" t="s">
        <v>2870</v>
      </c>
      <c r="I889" s="2">
        <v>16</v>
      </c>
      <c r="L889" s="2">
        <v>2</v>
      </c>
      <c r="M889" s="2" t="s">
        <v>5903</v>
      </c>
      <c r="N889" s="2" t="s">
        <v>5904</v>
      </c>
      <c r="S889" s="2" t="s">
        <v>207</v>
      </c>
      <c r="T889" s="2" t="s">
        <v>2949</v>
      </c>
      <c r="AC889" s="2">
        <v>19</v>
      </c>
      <c r="AD889" s="2" t="s">
        <v>62</v>
      </c>
      <c r="AE889" s="2" t="s">
        <v>3806</v>
      </c>
    </row>
    <row r="890" spans="1:72" ht="13.5" customHeight="1">
      <c r="A890" s="5" t="str">
        <f t="shared" si="45"/>
        <v>1861_각현내_047</v>
      </c>
      <c r="B890" s="2">
        <v>1861</v>
      </c>
      <c r="C890" s="2" t="s">
        <v>5173</v>
      </c>
      <c r="D890" s="2" t="s">
        <v>5174</v>
      </c>
      <c r="E890" s="2">
        <v>889</v>
      </c>
      <c r="F890" s="2">
        <v>3</v>
      </c>
      <c r="G890" s="2" t="s">
        <v>1053</v>
      </c>
      <c r="H890" s="2" t="s">
        <v>2870</v>
      </c>
      <c r="I890" s="2">
        <v>16</v>
      </c>
      <c r="L890" s="2">
        <v>2</v>
      </c>
      <c r="M890" s="2" t="s">
        <v>5903</v>
      </c>
      <c r="N890" s="2" t="s">
        <v>5904</v>
      </c>
      <c r="S890" s="2" t="s">
        <v>109</v>
      </c>
      <c r="T890" s="2" t="s">
        <v>2945</v>
      </c>
      <c r="Y890" s="2" t="s">
        <v>1287</v>
      </c>
      <c r="Z890" s="2" t="s">
        <v>3343</v>
      </c>
      <c r="AC890" s="2">
        <v>17</v>
      </c>
      <c r="AD890" s="2" t="s">
        <v>125</v>
      </c>
      <c r="AE890" s="2" t="s">
        <v>3825</v>
      </c>
    </row>
    <row r="891" spans="1:72" ht="13.5" customHeight="1">
      <c r="A891" s="5" t="str">
        <f t="shared" ref="A891:A915" si="46">HYPERLINK("http://kyu.snu.ac.kr/sdhj/index.jsp?type=hj/GK14785_00_IH_0001_048.jpg","1861_각현내_048")</f>
        <v>1861_각현내_048</v>
      </c>
      <c r="B891" s="2">
        <v>1861</v>
      </c>
      <c r="C891" s="2" t="s">
        <v>5173</v>
      </c>
      <c r="D891" s="2" t="s">
        <v>5174</v>
      </c>
      <c r="E891" s="2">
        <v>890</v>
      </c>
      <c r="F891" s="2">
        <v>3</v>
      </c>
      <c r="G891" s="2" t="s">
        <v>1053</v>
      </c>
      <c r="H891" s="2" t="s">
        <v>2870</v>
      </c>
      <c r="I891" s="2">
        <v>16</v>
      </c>
      <c r="L891" s="2">
        <v>3</v>
      </c>
      <c r="M891" s="2" t="s">
        <v>5905</v>
      </c>
      <c r="N891" s="2" t="s">
        <v>5906</v>
      </c>
      <c r="T891" s="2" t="s">
        <v>5220</v>
      </c>
      <c r="U891" s="2" t="s">
        <v>229</v>
      </c>
      <c r="V891" s="2" t="s">
        <v>2966</v>
      </c>
      <c r="W891" s="2" t="s">
        <v>95</v>
      </c>
      <c r="X891" s="2" t="s">
        <v>5192</v>
      </c>
      <c r="Y891" s="2" t="s">
        <v>1800</v>
      </c>
      <c r="Z891" s="2" t="s">
        <v>3509</v>
      </c>
      <c r="AC891" s="2">
        <v>54</v>
      </c>
      <c r="AD891" s="2" t="s">
        <v>103</v>
      </c>
      <c r="AE891" s="2" t="s">
        <v>3816</v>
      </c>
      <c r="AJ891" s="2" t="s">
        <v>17</v>
      </c>
      <c r="AK891" s="2" t="s">
        <v>3864</v>
      </c>
      <c r="AL891" s="2" t="s">
        <v>94</v>
      </c>
      <c r="AM891" s="2" t="s">
        <v>5274</v>
      </c>
      <c r="AT891" s="2" t="s">
        <v>229</v>
      </c>
      <c r="AU891" s="2" t="s">
        <v>2966</v>
      </c>
      <c r="AV891" s="2" t="s">
        <v>1801</v>
      </c>
      <c r="AW891" s="2" t="s">
        <v>3305</v>
      </c>
      <c r="BG891" s="2" t="s">
        <v>229</v>
      </c>
      <c r="BH891" s="2" t="s">
        <v>2966</v>
      </c>
      <c r="BI891" s="2" t="s">
        <v>1697</v>
      </c>
      <c r="BJ891" s="2" t="s">
        <v>3210</v>
      </c>
      <c r="BK891" s="2" t="s">
        <v>229</v>
      </c>
      <c r="BL891" s="2" t="s">
        <v>2966</v>
      </c>
      <c r="BM891" s="2" t="s">
        <v>1802</v>
      </c>
      <c r="BN891" s="2" t="s">
        <v>4764</v>
      </c>
      <c r="BO891" s="2" t="s">
        <v>229</v>
      </c>
      <c r="BP891" s="2" t="s">
        <v>2966</v>
      </c>
      <c r="BQ891" s="2" t="s">
        <v>1699</v>
      </c>
      <c r="BR891" s="2" t="s">
        <v>5016</v>
      </c>
      <c r="BS891" s="2" t="s">
        <v>39</v>
      </c>
      <c r="BT891" s="2" t="s">
        <v>3867</v>
      </c>
    </row>
    <row r="892" spans="1:72" ht="13.5" customHeight="1">
      <c r="A892" s="5" t="str">
        <f t="shared" si="46"/>
        <v>1861_각현내_048</v>
      </c>
      <c r="B892" s="2">
        <v>1861</v>
      </c>
      <c r="C892" s="2" t="s">
        <v>5173</v>
      </c>
      <c r="D892" s="2" t="s">
        <v>5174</v>
      </c>
      <c r="E892" s="2">
        <v>891</v>
      </c>
      <c r="F892" s="2">
        <v>3</v>
      </c>
      <c r="G892" s="2" t="s">
        <v>1053</v>
      </c>
      <c r="H892" s="2" t="s">
        <v>2870</v>
      </c>
      <c r="I892" s="2">
        <v>16</v>
      </c>
      <c r="L892" s="2">
        <v>3</v>
      </c>
      <c r="M892" s="2" t="s">
        <v>5905</v>
      </c>
      <c r="N892" s="2" t="s">
        <v>5906</v>
      </c>
      <c r="S892" s="2" t="s">
        <v>51</v>
      </c>
      <c r="T892" s="2" t="s">
        <v>2942</v>
      </c>
      <c r="W892" s="2" t="s">
        <v>95</v>
      </c>
      <c r="X892" s="2" t="s">
        <v>5192</v>
      </c>
      <c r="Y892" s="2" t="s">
        <v>10</v>
      </c>
      <c r="Z892" s="2" t="s">
        <v>2986</v>
      </c>
      <c r="AC892" s="2">
        <v>55</v>
      </c>
      <c r="AD892" s="2" t="s">
        <v>231</v>
      </c>
      <c r="AE892" s="2" t="s">
        <v>3836</v>
      </c>
      <c r="AJ892" s="2" t="s">
        <v>17</v>
      </c>
      <c r="AK892" s="2" t="s">
        <v>3864</v>
      </c>
      <c r="AL892" s="2" t="s">
        <v>604</v>
      </c>
      <c r="AM892" s="2" t="s">
        <v>3904</v>
      </c>
      <c r="AT892" s="2" t="s">
        <v>229</v>
      </c>
      <c r="AU892" s="2" t="s">
        <v>2966</v>
      </c>
      <c r="AV892" s="2" t="s">
        <v>1803</v>
      </c>
      <c r="AW892" s="2" t="s">
        <v>4143</v>
      </c>
      <c r="BG892" s="2" t="s">
        <v>229</v>
      </c>
      <c r="BH892" s="2" t="s">
        <v>2966</v>
      </c>
      <c r="BI892" s="2" t="s">
        <v>1804</v>
      </c>
      <c r="BJ892" s="2" t="s">
        <v>4484</v>
      </c>
      <c r="BK892" s="2" t="s">
        <v>229</v>
      </c>
      <c r="BL892" s="2" t="s">
        <v>2966</v>
      </c>
      <c r="BM892" s="2" t="s">
        <v>1805</v>
      </c>
      <c r="BN892" s="2" t="s">
        <v>4765</v>
      </c>
      <c r="BO892" s="2" t="s">
        <v>137</v>
      </c>
      <c r="BP892" s="2" t="s">
        <v>2972</v>
      </c>
      <c r="BQ892" s="2" t="s">
        <v>1134</v>
      </c>
      <c r="BR892" s="2" t="s">
        <v>4966</v>
      </c>
      <c r="BS892" s="2" t="s">
        <v>39</v>
      </c>
      <c r="BT892" s="2" t="s">
        <v>3867</v>
      </c>
    </row>
    <row r="893" spans="1:72" ht="13.5" customHeight="1">
      <c r="A893" s="5" t="str">
        <f t="shared" si="46"/>
        <v>1861_각현내_048</v>
      </c>
      <c r="B893" s="2">
        <v>1861</v>
      </c>
      <c r="C893" s="2" t="s">
        <v>5173</v>
      </c>
      <c r="D893" s="2" t="s">
        <v>5174</v>
      </c>
      <c r="E893" s="2">
        <v>892</v>
      </c>
      <c r="F893" s="2">
        <v>3</v>
      </c>
      <c r="G893" s="2" t="s">
        <v>1053</v>
      </c>
      <c r="H893" s="2" t="s">
        <v>2870</v>
      </c>
      <c r="I893" s="2">
        <v>16</v>
      </c>
      <c r="L893" s="2">
        <v>3</v>
      </c>
      <c r="M893" s="2" t="s">
        <v>5905</v>
      </c>
      <c r="N893" s="2" t="s">
        <v>5906</v>
      </c>
      <c r="S893" s="2" t="s">
        <v>59</v>
      </c>
      <c r="T893" s="2" t="s">
        <v>2943</v>
      </c>
      <c r="Y893" s="2" t="s">
        <v>1695</v>
      </c>
      <c r="Z893" s="2" t="s">
        <v>3472</v>
      </c>
      <c r="AC893" s="2">
        <v>45</v>
      </c>
      <c r="AD893" s="2" t="s">
        <v>81</v>
      </c>
      <c r="AE893" s="2" t="s">
        <v>3813</v>
      </c>
    </row>
    <row r="894" spans="1:72" ht="13.5" customHeight="1">
      <c r="A894" s="5" t="str">
        <f t="shared" si="46"/>
        <v>1861_각현내_048</v>
      </c>
      <c r="B894" s="2">
        <v>1861</v>
      </c>
      <c r="C894" s="2" t="s">
        <v>5173</v>
      </c>
      <c r="D894" s="2" t="s">
        <v>5174</v>
      </c>
      <c r="E894" s="2">
        <v>893</v>
      </c>
      <c r="F894" s="2">
        <v>3</v>
      </c>
      <c r="G894" s="2" t="s">
        <v>1053</v>
      </c>
      <c r="H894" s="2" t="s">
        <v>2870</v>
      </c>
      <c r="I894" s="2">
        <v>16</v>
      </c>
      <c r="L894" s="2">
        <v>3</v>
      </c>
      <c r="M894" s="2" t="s">
        <v>5905</v>
      </c>
      <c r="N894" s="2" t="s">
        <v>5906</v>
      </c>
      <c r="S894" s="2" t="s">
        <v>59</v>
      </c>
      <c r="T894" s="2" t="s">
        <v>2943</v>
      </c>
      <c r="Y894" s="2" t="s">
        <v>1806</v>
      </c>
      <c r="Z894" s="2" t="s">
        <v>3510</v>
      </c>
      <c r="AC894" s="2">
        <v>44</v>
      </c>
      <c r="AD894" s="2" t="s">
        <v>244</v>
      </c>
      <c r="AE894" s="2" t="s">
        <v>3837</v>
      </c>
    </row>
    <row r="895" spans="1:72" ht="13.5" customHeight="1">
      <c r="A895" s="5" t="str">
        <f t="shared" si="46"/>
        <v>1861_각현내_048</v>
      </c>
      <c r="B895" s="2">
        <v>1861</v>
      </c>
      <c r="C895" s="2" t="s">
        <v>5173</v>
      </c>
      <c r="D895" s="2" t="s">
        <v>5174</v>
      </c>
      <c r="E895" s="2">
        <v>894</v>
      </c>
      <c r="F895" s="2">
        <v>3</v>
      </c>
      <c r="G895" s="2" t="s">
        <v>1053</v>
      </c>
      <c r="H895" s="2" t="s">
        <v>2870</v>
      </c>
      <c r="I895" s="2">
        <v>16</v>
      </c>
      <c r="L895" s="2">
        <v>3</v>
      </c>
      <c r="M895" s="2" t="s">
        <v>5905</v>
      </c>
      <c r="N895" s="2" t="s">
        <v>5906</v>
      </c>
      <c r="S895" s="2" t="s">
        <v>109</v>
      </c>
      <c r="T895" s="2" t="s">
        <v>2945</v>
      </c>
      <c r="Y895" s="2" t="s">
        <v>1807</v>
      </c>
      <c r="Z895" s="2" t="s">
        <v>3511</v>
      </c>
      <c r="AC895" s="2">
        <v>16</v>
      </c>
      <c r="AD895" s="2" t="s">
        <v>552</v>
      </c>
      <c r="AE895" s="2" t="s">
        <v>3857</v>
      </c>
    </row>
    <row r="896" spans="1:72" ht="13.5" customHeight="1">
      <c r="A896" s="5" t="str">
        <f t="shared" si="46"/>
        <v>1861_각현내_048</v>
      </c>
      <c r="B896" s="2">
        <v>1861</v>
      </c>
      <c r="C896" s="2" t="s">
        <v>5173</v>
      </c>
      <c r="D896" s="2" t="s">
        <v>5174</v>
      </c>
      <c r="E896" s="2">
        <v>895</v>
      </c>
      <c r="F896" s="2">
        <v>3</v>
      </c>
      <c r="G896" s="2" t="s">
        <v>1053</v>
      </c>
      <c r="H896" s="2" t="s">
        <v>2870</v>
      </c>
      <c r="I896" s="2">
        <v>16</v>
      </c>
      <c r="L896" s="2">
        <v>3</v>
      </c>
      <c r="M896" s="2" t="s">
        <v>5905</v>
      </c>
      <c r="N896" s="2" t="s">
        <v>5906</v>
      </c>
      <c r="S896" s="2" t="s">
        <v>115</v>
      </c>
      <c r="T896" s="2" t="s">
        <v>2947</v>
      </c>
      <c r="Y896" s="2" t="s">
        <v>1808</v>
      </c>
      <c r="Z896" s="2" t="s">
        <v>3512</v>
      </c>
      <c r="AC896" s="2">
        <v>24</v>
      </c>
      <c r="AD896" s="2" t="s">
        <v>38</v>
      </c>
      <c r="AE896" s="2" t="s">
        <v>3803</v>
      </c>
    </row>
    <row r="897" spans="1:72" ht="13.5" customHeight="1">
      <c r="A897" s="5" t="str">
        <f t="shared" si="46"/>
        <v>1861_각현내_048</v>
      </c>
      <c r="B897" s="2">
        <v>1861</v>
      </c>
      <c r="C897" s="2" t="s">
        <v>5173</v>
      </c>
      <c r="D897" s="2" t="s">
        <v>5174</v>
      </c>
      <c r="E897" s="2">
        <v>896</v>
      </c>
      <c r="F897" s="2">
        <v>3</v>
      </c>
      <c r="G897" s="2" t="s">
        <v>1053</v>
      </c>
      <c r="H897" s="2" t="s">
        <v>2870</v>
      </c>
      <c r="I897" s="2">
        <v>16</v>
      </c>
      <c r="L897" s="2">
        <v>3</v>
      </c>
      <c r="M897" s="2" t="s">
        <v>5905</v>
      </c>
      <c r="N897" s="2" t="s">
        <v>5906</v>
      </c>
      <c r="S897" s="2" t="s">
        <v>207</v>
      </c>
      <c r="T897" s="2" t="s">
        <v>2949</v>
      </c>
      <c r="AC897" s="2">
        <v>15</v>
      </c>
      <c r="AD897" s="2" t="s">
        <v>178</v>
      </c>
      <c r="AE897" s="2" t="s">
        <v>3830</v>
      </c>
    </row>
    <row r="898" spans="1:72" ht="13.5" customHeight="1">
      <c r="A898" s="5" t="str">
        <f t="shared" si="46"/>
        <v>1861_각현내_048</v>
      </c>
      <c r="B898" s="2">
        <v>1861</v>
      </c>
      <c r="C898" s="2" t="s">
        <v>5173</v>
      </c>
      <c r="D898" s="2" t="s">
        <v>5174</v>
      </c>
      <c r="E898" s="2">
        <v>897</v>
      </c>
      <c r="F898" s="2">
        <v>3</v>
      </c>
      <c r="G898" s="2" t="s">
        <v>1053</v>
      </c>
      <c r="H898" s="2" t="s">
        <v>2870</v>
      </c>
      <c r="I898" s="2">
        <v>16</v>
      </c>
      <c r="L898" s="2">
        <v>4</v>
      </c>
      <c r="M898" s="2" t="s">
        <v>5907</v>
      </c>
      <c r="N898" s="2" t="s">
        <v>5908</v>
      </c>
      <c r="O898" s="2" t="s">
        <v>6</v>
      </c>
      <c r="P898" s="2" t="s">
        <v>2927</v>
      </c>
      <c r="T898" s="2" t="s">
        <v>5220</v>
      </c>
      <c r="U898" s="2" t="s">
        <v>229</v>
      </c>
      <c r="V898" s="2" t="s">
        <v>2966</v>
      </c>
      <c r="W898" s="2" t="s">
        <v>135</v>
      </c>
      <c r="X898" s="2" t="s">
        <v>2990</v>
      </c>
      <c r="Y898" s="2" t="s">
        <v>1809</v>
      </c>
      <c r="Z898" s="2" t="s">
        <v>3513</v>
      </c>
      <c r="AC898" s="2">
        <v>50</v>
      </c>
      <c r="AD898" s="2" t="s">
        <v>552</v>
      </c>
      <c r="AE898" s="2" t="s">
        <v>3857</v>
      </c>
      <c r="AJ898" s="2" t="s">
        <v>17</v>
      </c>
      <c r="AK898" s="2" t="s">
        <v>3864</v>
      </c>
      <c r="AL898" s="2" t="s">
        <v>39</v>
      </c>
      <c r="AM898" s="2" t="s">
        <v>3867</v>
      </c>
      <c r="AT898" s="2" t="s">
        <v>229</v>
      </c>
      <c r="AU898" s="2" t="s">
        <v>2966</v>
      </c>
      <c r="AV898" s="2" t="s">
        <v>1748</v>
      </c>
      <c r="AW898" s="2" t="s">
        <v>3492</v>
      </c>
      <c r="BG898" s="2" t="s">
        <v>229</v>
      </c>
      <c r="BH898" s="2" t="s">
        <v>2966</v>
      </c>
      <c r="BI898" s="2" t="s">
        <v>1810</v>
      </c>
      <c r="BJ898" s="2" t="s">
        <v>4485</v>
      </c>
      <c r="BK898" s="2" t="s">
        <v>229</v>
      </c>
      <c r="BL898" s="2" t="s">
        <v>2966</v>
      </c>
      <c r="BM898" s="2" t="s">
        <v>1811</v>
      </c>
      <c r="BN898" s="2" t="s">
        <v>3215</v>
      </c>
      <c r="BO898" s="2" t="s">
        <v>229</v>
      </c>
      <c r="BP898" s="2" t="s">
        <v>2966</v>
      </c>
      <c r="BQ898" s="2" t="s">
        <v>1812</v>
      </c>
      <c r="BR898" s="2" t="s">
        <v>5026</v>
      </c>
      <c r="BS898" s="2" t="s">
        <v>206</v>
      </c>
      <c r="BT898" s="2" t="s">
        <v>3891</v>
      </c>
    </row>
    <row r="899" spans="1:72" ht="13.5" customHeight="1">
      <c r="A899" s="5" t="str">
        <f t="shared" si="46"/>
        <v>1861_각현내_048</v>
      </c>
      <c r="B899" s="2">
        <v>1861</v>
      </c>
      <c r="C899" s="2" t="s">
        <v>5173</v>
      </c>
      <c r="D899" s="2" t="s">
        <v>5174</v>
      </c>
      <c r="E899" s="2">
        <v>898</v>
      </c>
      <c r="F899" s="2">
        <v>3</v>
      </c>
      <c r="G899" s="2" t="s">
        <v>1053</v>
      </c>
      <c r="H899" s="2" t="s">
        <v>2870</v>
      </c>
      <c r="I899" s="2">
        <v>16</v>
      </c>
      <c r="L899" s="2">
        <v>4</v>
      </c>
      <c r="M899" s="2" t="s">
        <v>5907</v>
      </c>
      <c r="N899" s="2" t="s">
        <v>5908</v>
      </c>
      <c r="S899" s="2" t="s">
        <v>1257</v>
      </c>
      <c r="T899" s="2" t="s">
        <v>2953</v>
      </c>
      <c r="W899" s="2" t="s">
        <v>215</v>
      </c>
      <c r="X899" s="2" t="s">
        <v>2995</v>
      </c>
      <c r="Y899" s="2" t="s">
        <v>10</v>
      </c>
      <c r="Z899" s="2" t="s">
        <v>2986</v>
      </c>
      <c r="AC899" s="2">
        <v>37</v>
      </c>
      <c r="AD899" s="2" t="s">
        <v>278</v>
      </c>
      <c r="AE899" s="2" t="s">
        <v>3839</v>
      </c>
    </row>
    <row r="900" spans="1:72" ht="13.5" customHeight="1">
      <c r="A900" s="5" t="str">
        <f t="shared" si="46"/>
        <v>1861_각현내_048</v>
      </c>
      <c r="B900" s="2">
        <v>1861</v>
      </c>
      <c r="C900" s="2" t="s">
        <v>5173</v>
      </c>
      <c r="D900" s="2" t="s">
        <v>5174</v>
      </c>
      <c r="E900" s="2">
        <v>899</v>
      </c>
      <c r="F900" s="2">
        <v>3</v>
      </c>
      <c r="G900" s="2" t="s">
        <v>1053</v>
      </c>
      <c r="H900" s="2" t="s">
        <v>2870</v>
      </c>
      <c r="I900" s="2">
        <v>16</v>
      </c>
      <c r="L900" s="2">
        <v>4</v>
      </c>
      <c r="M900" s="2" t="s">
        <v>5907</v>
      </c>
      <c r="N900" s="2" t="s">
        <v>5908</v>
      </c>
      <c r="S900" s="2" t="s">
        <v>59</v>
      </c>
      <c r="T900" s="2" t="s">
        <v>2943</v>
      </c>
      <c r="Y900" s="2" t="s">
        <v>1813</v>
      </c>
      <c r="Z900" s="2" t="s">
        <v>3514</v>
      </c>
      <c r="AC900" s="2">
        <v>9</v>
      </c>
      <c r="AD900" s="2" t="s">
        <v>86</v>
      </c>
      <c r="AE900" s="2" t="s">
        <v>3815</v>
      </c>
    </row>
    <row r="901" spans="1:72" ht="13.5" customHeight="1">
      <c r="A901" s="5" t="str">
        <f t="shared" si="46"/>
        <v>1861_각현내_048</v>
      </c>
      <c r="B901" s="2">
        <v>1861</v>
      </c>
      <c r="C901" s="2" t="s">
        <v>5173</v>
      </c>
      <c r="D901" s="2" t="s">
        <v>5174</v>
      </c>
      <c r="E901" s="2">
        <v>900</v>
      </c>
      <c r="F901" s="2">
        <v>3</v>
      </c>
      <c r="G901" s="2" t="s">
        <v>1053</v>
      </c>
      <c r="H901" s="2" t="s">
        <v>2870</v>
      </c>
      <c r="I901" s="2">
        <v>16</v>
      </c>
      <c r="L901" s="2">
        <v>4</v>
      </c>
      <c r="M901" s="2" t="s">
        <v>5907</v>
      </c>
      <c r="N901" s="2" t="s">
        <v>5908</v>
      </c>
      <c r="S901" s="2" t="s">
        <v>207</v>
      </c>
      <c r="T901" s="2" t="s">
        <v>2949</v>
      </c>
      <c r="AC901" s="2">
        <v>11</v>
      </c>
      <c r="AD901" s="2" t="s">
        <v>84</v>
      </c>
      <c r="AE901" s="2" t="s">
        <v>3814</v>
      </c>
    </row>
    <row r="902" spans="1:72" ht="13.5" customHeight="1">
      <c r="A902" s="5" t="str">
        <f t="shared" si="46"/>
        <v>1861_각현내_048</v>
      </c>
      <c r="B902" s="2">
        <v>1861</v>
      </c>
      <c r="C902" s="2" t="s">
        <v>5173</v>
      </c>
      <c r="D902" s="2" t="s">
        <v>5174</v>
      </c>
      <c r="E902" s="2">
        <v>901</v>
      </c>
      <c r="F902" s="2">
        <v>3</v>
      </c>
      <c r="G902" s="2" t="s">
        <v>1053</v>
      </c>
      <c r="H902" s="2" t="s">
        <v>2870</v>
      </c>
      <c r="I902" s="2">
        <v>16</v>
      </c>
      <c r="L902" s="2">
        <v>4</v>
      </c>
      <c r="M902" s="2" t="s">
        <v>5907</v>
      </c>
      <c r="N902" s="2" t="s">
        <v>5908</v>
      </c>
      <c r="S902" s="2" t="s">
        <v>207</v>
      </c>
      <c r="T902" s="2" t="s">
        <v>2949</v>
      </c>
      <c r="AC902" s="2">
        <v>8</v>
      </c>
      <c r="AD902" s="2" t="s">
        <v>310</v>
      </c>
      <c r="AE902" s="2" t="s">
        <v>3403</v>
      </c>
    </row>
    <row r="903" spans="1:72" ht="13.5" customHeight="1">
      <c r="A903" s="5" t="str">
        <f t="shared" si="46"/>
        <v>1861_각현내_048</v>
      </c>
      <c r="B903" s="2">
        <v>1861</v>
      </c>
      <c r="C903" s="2" t="s">
        <v>5173</v>
      </c>
      <c r="D903" s="2" t="s">
        <v>5174</v>
      </c>
      <c r="E903" s="2">
        <v>902</v>
      </c>
      <c r="F903" s="2">
        <v>3</v>
      </c>
      <c r="G903" s="2" t="s">
        <v>1053</v>
      </c>
      <c r="H903" s="2" t="s">
        <v>2870</v>
      </c>
      <c r="I903" s="2">
        <v>16</v>
      </c>
      <c r="L903" s="2">
        <v>4</v>
      </c>
      <c r="M903" s="2" t="s">
        <v>5907</v>
      </c>
      <c r="N903" s="2" t="s">
        <v>5908</v>
      </c>
      <c r="S903" s="2" t="s">
        <v>59</v>
      </c>
      <c r="T903" s="2" t="s">
        <v>2943</v>
      </c>
      <c r="Y903" s="2" t="s">
        <v>567</v>
      </c>
      <c r="Z903" s="2" t="s">
        <v>3358</v>
      </c>
      <c r="AC903" s="2">
        <v>5</v>
      </c>
      <c r="AD903" s="2" t="s">
        <v>312</v>
      </c>
      <c r="AE903" s="2" t="s">
        <v>3842</v>
      </c>
    </row>
    <row r="904" spans="1:72" ht="13.5" customHeight="1">
      <c r="A904" s="5" t="str">
        <f t="shared" si="46"/>
        <v>1861_각현내_048</v>
      </c>
      <c r="B904" s="2">
        <v>1861</v>
      </c>
      <c r="C904" s="2" t="s">
        <v>5173</v>
      </c>
      <c r="D904" s="2" t="s">
        <v>5174</v>
      </c>
      <c r="E904" s="2">
        <v>903</v>
      </c>
      <c r="F904" s="2">
        <v>3</v>
      </c>
      <c r="G904" s="2" t="s">
        <v>1053</v>
      </c>
      <c r="H904" s="2" t="s">
        <v>2870</v>
      </c>
      <c r="I904" s="2">
        <v>16</v>
      </c>
      <c r="L904" s="2">
        <v>4</v>
      </c>
      <c r="M904" s="2" t="s">
        <v>5907</v>
      </c>
      <c r="N904" s="2" t="s">
        <v>5908</v>
      </c>
      <c r="S904" s="2" t="s">
        <v>207</v>
      </c>
      <c r="T904" s="2" t="s">
        <v>2949</v>
      </c>
      <c r="AC904" s="2">
        <v>4</v>
      </c>
      <c r="AD904" s="2" t="s">
        <v>257</v>
      </c>
      <c r="AE904" s="2" t="s">
        <v>3838</v>
      </c>
    </row>
    <row r="905" spans="1:72" ht="13.5" customHeight="1">
      <c r="A905" s="5" t="str">
        <f t="shared" si="46"/>
        <v>1861_각현내_048</v>
      </c>
      <c r="B905" s="2">
        <v>1861</v>
      </c>
      <c r="C905" s="2" t="s">
        <v>5173</v>
      </c>
      <c r="D905" s="2" t="s">
        <v>5174</v>
      </c>
      <c r="E905" s="2">
        <v>904</v>
      </c>
      <c r="F905" s="2">
        <v>3</v>
      </c>
      <c r="G905" s="2" t="s">
        <v>1053</v>
      </c>
      <c r="H905" s="2" t="s">
        <v>2870</v>
      </c>
      <c r="I905" s="2">
        <v>16</v>
      </c>
      <c r="L905" s="2">
        <v>4</v>
      </c>
      <c r="M905" s="2" t="s">
        <v>5907</v>
      </c>
      <c r="N905" s="2" t="s">
        <v>5908</v>
      </c>
      <c r="T905" s="2" t="s">
        <v>5221</v>
      </c>
      <c r="U905" s="2" t="s">
        <v>66</v>
      </c>
      <c r="V905" s="2" t="s">
        <v>2961</v>
      </c>
      <c r="Y905" s="2" t="s">
        <v>1814</v>
      </c>
      <c r="Z905" s="2" t="s">
        <v>3515</v>
      </c>
      <c r="AC905" s="2">
        <v>37</v>
      </c>
      <c r="AD905" s="2" t="s">
        <v>449</v>
      </c>
      <c r="AE905" s="2" t="s">
        <v>3851</v>
      </c>
    </row>
    <row r="906" spans="1:72" ht="13.5" customHeight="1">
      <c r="A906" s="5" t="str">
        <f t="shared" si="46"/>
        <v>1861_각현내_048</v>
      </c>
      <c r="B906" s="2">
        <v>1861</v>
      </c>
      <c r="C906" s="2" t="s">
        <v>5173</v>
      </c>
      <c r="D906" s="2" t="s">
        <v>5174</v>
      </c>
      <c r="E906" s="2">
        <v>905</v>
      </c>
      <c r="F906" s="2">
        <v>3</v>
      </c>
      <c r="G906" s="2" t="s">
        <v>1053</v>
      </c>
      <c r="H906" s="2" t="s">
        <v>2870</v>
      </c>
      <c r="I906" s="2">
        <v>16</v>
      </c>
      <c r="L906" s="2">
        <v>5</v>
      </c>
      <c r="M906" s="2" t="s">
        <v>5909</v>
      </c>
      <c r="N906" s="2" t="s">
        <v>5910</v>
      </c>
      <c r="T906" s="2" t="s">
        <v>5220</v>
      </c>
      <c r="U906" s="2" t="s">
        <v>229</v>
      </c>
      <c r="V906" s="2" t="s">
        <v>2966</v>
      </c>
      <c r="W906" s="2" t="s">
        <v>546</v>
      </c>
      <c r="X906" s="2" t="s">
        <v>3007</v>
      </c>
      <c r="Y906" s="2" t="s">
        <v>1815</v>
      </c>
      <c r="Z906" s="2" t="s">
        <v>3516</v>
      </c>
      <c r="AC906" s="2">
        <v>60</v>
      </c>
      <c r="AD906" s="2" t="s">
        <v>65</v>
      </c>
      <c r="AE906" s="2" t="s">
        <v>3807</v>
      </c>
      <c r="AJ906" s="2" t="s">
        <v>17</v>
      </c>
      <c r="AK906" s="2" t="s">
        <v>3864</v>
      </c>
      <c r="AL906" s="2" t="s">
        <v>39</v>
      </c>
      <c r="AM906" s="2" t="s">
        <v>3867</v>
      </c>
      <c r="AT906" s="2" t="s">
        <v>229</v>
      </c>
      <c r="AU906" s="2" t="s">
        <v>2966</v>
      </c>
      <c r="AV906" s="2" t="s">
        <v>1816</v>
      </c>
      <c r="AW906" s="2" t="s">
        <v>4144</v>
      </c>
      <c r="BG906" s="2" t="s">
        <v>229</v>
      </c>
      <c r="BH906" s="2" t="s">
        <v>2966</v>
      </c>
      <c r="BI906" s="2" t="s">
        <v>1817</v>
      </c>
      <c r="BJ906" s="2" t="s">
        <v>4486</v>
      </c>
      <c r="BK906" s="2" t="s">
        <v>229</v>
      </c>
      <c r="BL906" s="2" t="s">
        <v>2966</v>
      </c>
      <c r="BM906" s="2" t="s">
        <v>1818</v>
      </c>
      <c r="BN906" s="2" t="s">
        <v>4001</v>
      </c>
      <c r="BO906" s="2" t="s">
        <v>137</v>
      </c>
      <c r="BP906" s="2" t="s">
        <v>2972</v>
      </c>
      <c r="BQ906" s="2" t="s">
        <v>1819</v>
      </c>
      <c r="BR906" s="2" t="s">
        <v>5027</v>
      </c>
      <c r="BS906" s="2" t="s">
        <v>39</v>
      </c>
      <c r="BT906" s="2" t="s">
        <v>3867</v>
      </c>
    </row>
    <row r="907" spans="1:72" ht="13.5" customHeight="1">
      <c r="A907" s="5" t="str">
        <f t="shared" si="46"/>
        <v>1861_각현내_048</v>
      </c>
      <c r="B907" s="2">
        <v>1861</v>
      </c>
      <c r="C907" s="2" t="s">
        <v>5173</v>
      </c>
      <c r="D907" s="2" t="s">
        <v>5174</v>
      </c>
      <c r="E907" s="2">
        <v>906</v>
      </c>
      <c r="F907" s="2">
        <v>3</v>
      </c>
      <c r="G907" s="2" t="s">
        <v>1053</v>
      </c>
      <c r="H907" s="2" t="s">
        <v>2870</v>
      </c>
      <c r="I907" s="2">
        <v>16</v>
      </c>
      <c r="L907" s="2">
        <v>5</v>
      </c>
      <c r="M907" s="2" t="s">
        <v>5909</v>
      </c>
      <c r="N907" s="2" t="s">
        <v>5910</v>
      </c>
      <c r="S907" s="2" t="s">
        <v>51</v>
      </c>
      <c r="T907" s="2" t="s">
        <v>2942</v>
      </c>
      <c r="W907" s="2" t="s">
        <v>95</v>
      </c>
      <c r="X907" s="2" t="s">
        <v>5192</v>
      </c>
      <c r="Y907" s="2" t="s">
        <v>10</v>
      </c>
      <c r="Z907" s="2" t="s">
        <v>2986</v>
      </c>
      <c r="AC907" s="2">
        <v>62</v>
      </c>
      <c r="AD907" s="2" t="s">
        <v>269</v>
      </c>
      <c r="AE907" s="2" t="s">
        <v>3215</v>
      </c>
      <c r="AJ907" s="2" t="s">
        <v>17</v>
      </c>
      <c r="AK907" s="2" t="s">
        <v>3864</v>
      </c>
      <c r="AL907" s="2" t="s">
        <v>94</v>
      </c>
      <c r="AM907" s="2" t="s">
        <v>5274</v>
      </c>
      <c r="AT907" s="2" t="s">
        <v>137</v>
      </c>
      <c r="AU907" s="2" t="s">
        <v>2972</v>
      </c>
      <c r="AV907" s="2" t="s">
        <v>1820</v>
      </c>
      <c r="AW907" s="2" t="s">
        <v>4145</v>
      </c>
      <c r="BG907" s="2" t="s">
        <v>137</v>
      </c>
      <c r="BH907" s="2" t="s">
        <v>2972</v>
      </c>
      <c r="BI907" s="2" t="s">
        <v>937</v>
      </c>
      <c r="BJ907" s="2" t="s">
        <v>3236</v>
      </c>
      <c r="BK907" s="2" t="s">
        <v>137</v>
      </c>
      <c r="BL907" s="2" t="s">
        <v>2972</v>
      </c>
      <c r="BM907" s="2" t="s">
        <v>1821</v>
      </c>
      <c r="BN907" s="2" t="s">
        <v>2975</v>
      </c>
      <c r="BO907" s="2" t="s">
        <v>137</v>
      </c>
      <c r="BP907" s="2" t="s">
        <v>2972</v>
      </c>
      <c r="BQ907" s="2" t="s">
        <v>1822</v>
      </c>
      <c r="BR907" s="2" t="s">
        <v>5520</v>
      </c>
      <c r="BS907" s="2" t="s">
        <v>206</v>
      </c>
      <c r="BT907" s="2" t="s">
        <v>3891</v>
      </c>
    </row>
    <row r="908" spans="1:72" ht="13.5" customHeight="1">
      <c r="A908" s="5" t="str">
        <f t="shared" si="46"/>
        <v>1861_각현내_048</v>
      </c>
      <c r="B908" s="2">
        <v>1861</v>
      </c>
      <c r="C908" s="2" t="s">
        <v>5173</v>
      </c>
      <c r="D908" s="2" t="s">
        <v>5174</v>
      </c>
      <c r="E908" s="2">
        <v>907</v>
      </c>
      <c r="F908" s="2">
        <v>3</v>
      </c>
      <c r="G908" s="2" t="s">
        <v>1053</v>
      </c>
      <c r="H908" s="2" t="s">
        <v>2870</v>
      </c>
      <c r="I908" s="2">
        <v>16</v>
      </c>
      <c r="L908" s="2">
        <v>5</v>
      </c>
      <c r="M908" s="2" t="s">
        <v>5909</v>
      </c>
      <c r="N908" s="2" t="s">
        <v>5910</v>
      </c>
      <c r="S908" s="2" t="s">
        <v>109</v>
      </c>
      <c r="T908" s="2" t="s">
        <v>2945</v>
      </c>
      <c r="Y908" s="2" t="s">
        <v>1823</v>
      </c>
      <c r="Z908" s="2" t="s">
        <v>3517</v>
      </c>
      <c r="AC908" s="2">
        <v>35</v>
      </c>
      <c r="AD908" s="2" t="s">
        <v>449</v>
      </c>
      <c r="AE908" s="2" t="s">
        <v>3851</v>
      </c>
    </row>
    <row r="909" spans="1:72" ht="13.5" customHeight="1">
      <c r="A909" s="5" t="str">
        <f t="shared" si="46"/>
        <v>1861_각현내_048</v>
      </c>
      <c r="B909" s="2">
        <v>1861</v>
      </c>
      <c r="C909" s="2" t="s">
        <v>5173</v>
      </c>
      <c r="D909" s="2" t="s">
        <v>5174</v>
      </c>
      <c r="E909" s="2">
        <v>908</v>
      </c>
      <c r="F909" s="2">
        <v>3</v>
      </c>
      <c r="G909" s="2" t="s">
        <v>1053</v>
      </c>
      <c r="H909" s="2" t="s">
        <v>2870</v>
      </c>
      <c r="I909" s="2">
        <v>16</v>
      </c>
      <c r="L909" s="2">
        <v>5</v>
      </c>
      <c r="M909" s="2" t="s">
        <v>5909</v>
      </c>
      <c r="N909" s="2" t="s">
        <v>5910</v>
      </c>
      <c r="S909" s="2" t="s">
        <v>111</v>
      </c>
      <c r="T909" s="2" t="s">
        <v>2946</v>
      </c>
      <c r="W909" s="2" t="s">
        <v>95</v>
      </c>
      <c r="X909" s="2" t="s">
        <v>5192</v>
      </c>
      <c r="Y909" s="2" t="s">
        <v>10</v>
      </c>
      <c r="Z909" s="2" t="s">
        <v>2986</v>
      </c>
      <c r="AC909" s="2">
        <v>35</v>
      </c>
      <c r="AD909" s="2" t="s">
        <v>449</v>
      </c>
      <c r="AE909" s="2" t="s">
        <v>3851</v>
      </c>
    </row>
    <row r="910" spans="1:72" ht="13.5" customHeight="1">
      <c r="A910" s="5" t="str">
        <f t="shared" si="46"/>
        <v>1861_각현내_048</v>
      </c>
      <c r="B910" s="2">
        <v>1861</v>
      </c>
      <c r="C910" s="2" t="s">
        <v>5173</v>
      </c>
      <c r="D910" s="2" t="s">
        <v>5174</v>
      </c>
      <c r="E910" s="2">
        <v>909</v>
      </c>
      <c r="F910" s="2">
        <v>3</v>
      </c>
      <c r="G910" s="2" t="s">
        <v>1053</v>
      </c>
      <c r="H910" s="2" t="s">
        <v>2870</v>
      </c>
      <c r="I910" s="2">
        <v>16</v>
      </c>
      <c r="L910" s="2">
        <v>5</v>
      </c>
      <c r="M910" s="2" t="s">
        <v>5909</v>
      </c>
      <c r="N910" s="2" t="s">
        <v>5910</v>
      </c>
      <c r="S910" s="2" t="s">
        <v>109</v>
      </c>
      <c r="T910" s="2" t="s">
        <v>2945</v>
      </c>
      <c r="Y910" s="2" t="s">
        <v>1824</v>
      </c>
      <c r="Z910" s="2" t="s">
        <v>3518</v>
      </c>
      <c r="AC910" s="2">
        <v>22</v>
      </c>
      <c r="AD910" s="2" t="s">
        <v>344</v>
      </c>
      <c r="AE910" s="2" t="s">
        <v>3845</v>
      </c>
    </row>
    <row r="911" spans="1:72" ht="13.5" customHeight="1">
      <c r="A911" s="5" t="str">
        <f t="shared" si="46"/>
        <v>1861_각현내_048</v>
      </c>
      <c r="B911" s="2">
        <v>1861</v>
      </c>
      <c r="C911" s="2" t="s">
        <v>5173</v>
      </c>
      <c r="D911" s="2" t="s">
        <v>5174</v>
      </c>
      <c r="E911" s="2">
        <v>910</v>
      </c>
      <c r="F911" s="2">
        <v>3</v>
      </c>
      <c r="G911" s="2" t="s">
        <v>1053</v>
      </c>
      <c r="H911" s="2" t="s">
        <v>2870</v>
      </c>
      <c r="I911" s="2">
        <v>16</v>
      </c>
      <c r="L911" s="2">
        <v>5</v>
      </c>
      <c r="M911" s="2" t="s">
        <v>5909</v>
      </c>
      <c r="N911" s="2" t="s">
        <v>5910</v>
      </c>
      <c r="S911" s="2" t="s">
        <v>109</v>
      </c>
      <c r="T911" s="2" t="s">
        <v>2945</v>
      </c>
      <c r="Y911" s="2" t="s">
        <v>1825</v>
      </c>
      <c r="Z911" s="2" t="s">
        <v>3519</v>
      </c>
      <c r="AC911" s="2">
        <v>19</v>
      </c>
      <c r="AD911" s="2" t="s">
        <v>114</v>
      </c>
      <c r="AE911" s="2" t="s">
        <v>3820</v>
      </c>
    </row>
    <row r="912" spans="1:72" ht="13.5" customHeight="1">
      <c r="A912" s="5" t="str">
        <f t="shared" si="46"/>
        <v>1861_각현내_048</v>
      </c>
      <c r="B912" s="2">
        <v>1861</v>
      </c>
      <c r="C912" s="2" t="s">
        <v>5173</v>
      </c>
      <c r="D912" s="2" t="s">
        <v>5174</v>
      </c>
      <c r="E912" s="2">
        <v>911</v>
      </c>
      <c r="F912" s="2">
        <v>3</v>
      </c>
      <c r="G912" s="2" t="s">
        <v>1053</v>
      </c>
      <c r="H912" s="2" t="s">
        <v>2870</v>
      </c>
      <c r="I912" s="2">
        <v>16</v>
      </c>
      <c r="L912" s="2">
        <v>5</v>
      </c>
      <c r="M912" s="2" t="s">
        <v>5909</v>
      </c>
      <c r="N912" s="2" t="s">
        <v>5910</v>
      </c>
      <c r="S912" s="2" t="s">
        <v>207</v>
      </c>
      <c r="T912" s="2" t="s">
        <v>2949</v>
      </c>
      <c r="AC912" s="2">
        <v>27</v>
      </c>
      <c r="AD912" s="2" t="s">
        <v>110</v>
      </c>
      <c r="AE912" s="2" t="s">
        <v>3818</v>
      </c>
    </row>
    <row r="913" spans="1:72" ht="13.5" customHeight="1">
      <c r="A913" s="5" t="str">
        <f t="shared" si="46"/>
        <v>1861_각현내_048</v>
      </c>
      <c r="B913" s="2">
        <v>1861</v>
      </c>
      <c r="C913" s="2" t="s">
        <v>5173</v>
      </c>
      <c r="D913" s="2" t="s">
        <v>5174</v>
      </c>
      <c r="E913" s="2">
        <v>912</v>
      </c>
      <c r="F913" s="2">
        <v>3</v>
      </c>
      <c r="G913" s="2" t="s">
        <v>1053</v>
      </c>
      <c r="H913" s="2" t="s">
        <v>2870</v>
      </c>
      <c r="I913" s="2">
        <v>16</v>
      </c>
      <c r="L913" s="2">
        <v>5</v>
      </c>
      <c r="M913" s="2" t="s">
        <v>5909</v>
      </c>
      <c r="N913" s="2" t="s">
        <v>5910</v>
      </c>
      <c r="S913" s="2" t="s">
        <v>207</v>
      </c>
      <c r="T913" s="2" t="s">
        <v>2949</v>
      </c>
      <c r="AC913" s="2">
        <v>25</v>
      </c>
      <c r="AD913" s="2" t="s">
        <v>79</v>
      </c>
      <c r="AE913" s="2" t="s">
        <v>3812</v>
      </c>
    </row>
    <row r="914" spans="1:72" ht="13.5" customHeight="1">
      <c r="A914" s="5" t="str">
        <f t="shared" si="46"/>
        <v>1861_각현내_048</v>
      </c>
      <c r="B914" s="2">
        <v>1861</v>
      </c>
      <c r="C914" s="2" t="s">
        <v>5173</v>
      </c>
      <c r="D914" s="2" t="s">
        <v>5174</v>
      </c>
      <c r="E914" s="2">
        <v>913</v>
      </c>
      <c r="F914" s="2">
        <v>3</v>
      </c>
      <c r="G914" s="2" t="s">
        <v>1053</v>
      </c>
      <c r="H914" s="2" t="s">
        <v>2870</v>
      </c>
      <c r="I914" s="2">
        <v>16</v>
      </c>
      <c r="L914" s="2">
        <v>5</v>
      </c>
      <c r="M914" s="2" t="s">
        <v>5909</v>
      </c>
      <c r="N914" s="2" t="s">
        <v>5910</v>
      </c>
      <c r="S914" s="2" t="s">
        <v>207</v>
      </c>
      <c r="T914" s="2" t="s">
        <v>2949</v>
      </c>
      <c r="AC914" s="2">
        <v>13</v>
      </c>
      <c r="AD914" s="2" t="s">
        <v>552</v>
      </c>
      <c r="AE914" s="2" t="s">
        <v>3857</v>
      </c>
    </row>
    <row r="915" spans="1:72" ht="13.5" customHeight="1">
      <c r="A915" s="5" t="str">
        <f t="shared" si="46"/>
        <v>1861_각현내_048</v>
      </c>
      <c r="B915" s="2">
        <v>1861</v>
      </c>
      <c r="C915" s="2" t="s">
        <v>5173</v>
      </c>
      <c r="D915" s="2" t="s">
        <v>5174</v>
      </c>
      <c r="E915" s="2">
        <v>914</v>
      </c>
      <c r="F915" s="2">
        <v>3</v>
      </c>
      <c r="G915" s="2" t="s">
        <v>1053</v>
      </c>
      <c r="H915" s="2" t="s">
        <v>2870</v>
      </c>
      <c r="I915" s="2">
        <v>16</v>
      </c>
      <c r="L915" s="2">
        <v>5</v>
      </c>
      <c r="M915" s="2" t="s">
        <v>5909</v>
      </c>
      <c r="N915" s="2" t="s">
        <v>5910</v>
      </c>
      <c r="S915" s="2" t="s">
        <v>207</v>
      </c>
      <c r="T915" s="2" t="s">
        <v>2949</v>
      </c>
      <c r="AC915" s="2">
        <v>11</v>
      </c>
      <c r="AD915" s="2" t="s">
        <v>192</v>
      </c>
      <c r="AE915" s="2" t="s">
        <v>3831</v>
      </c>
    </row>
    <row r="916" spans="1:72" ht="13.5" customHeight="1">
      <c r="A916" s="5" t="str">
        <f t="shared" ref="A916:A930" si="47">HYPERLINK("http://kyu.snu.ac.kr/sdhj/index.jsp?type=hj/GK14785_00_IH_0001_049.jpg","1861_각현내_049")</f>
        <v>1861_각현내_049</v>
      </c>
      <c r="B916" s="2">
        <v>1861</v>
      </c>
      <c r="C916" s="2" t="s">
        <v>5173</v>
      </c>
      <c r="D916" s="2" t="s">
        <v>5174</v>
      </c>
      <c r="E916" s="2">
        <v>915</v>
      </c>
      <c r="F916" s="2">
        <v>3</v>
      </c>
      <c r="G916" s="2" t="s">
        <v>1053</v>
      </c>
      <c r="H916" s="2" t="s">
        <v>2870</v>
      </c>
      <c r="I916" s="2">
        <v>17</v>
      </c>
      <c r="J916" s="2" t="s">
        <v>1826</v>
      </c>
      <c r="K916" s="2" t="s">
        <v>5178</v>
      </c>
      <c r="L916" s="2">
        <v>1</v>
      </c>
      <c r="M916" s="2" t="s">
        <v>5837</v>
      </c>
      <c r="N916" s="2" t="s">
        <v>5838</v>
      </c>
      <c r="T916" s="2" t="s">
        <v>5220</v>
      </c>
      <c r="U916" s="2" t="s">
        <v>143</v>
      </c>
      <c r="V916" s="2" t="s">
        <v>2964</v>
      </c>
      <c r="W916" s="2" t="s">
        <v>546</v>
      </c>
      <c r="X916" s="2" t="s">
        <v>3007</v>
      </c>
      <c r="Y916" s="2" t="s">
        <v>10</v>
      </c>
      <c r="Z916" s="2" t="s">
        <v>2986</v>
      </c>
      <c r="AC916" s="2">
        <v>40</v>
      </c>
      <c r="AD916" s="2" t="s">
        <v>146</v>
      </c>
      <c r="AE916" s="2" t="s">
        <v>3828</v>
      </c>
      <c r="AJ916" s="2" t="s">
        <v>17</v>
      </c>
      <c r="AK916" s="2" t="s">
        <v>3864</v>
      </c>
      <c r="AL916" s="2" t="s">
        <v>39</v>
      </c>
      <c r="AM916" s="2" t="s">
        <v>3867</v>
      </c>
      <c r="AT916" s="2" t="s">
        <v>229</v>
      </c>
      <c r="AU916" s="2" t="s">
        <v>2966</v>
      </c>
      <c r="AV916" s="2" t="s">
        <v>1827</v>
      </c>
      <c r="AW916" s="2" t="s">
        <v>4146</v>
      </c>
      <c r="BG916" s="2" t="s">
        <v>229</v>
      </c>
      <c r="BH916" s="2" t="s">
        <v>2966</v>
      </c>
      <c r="BI916" s="2" t="s">
        <v>1129</v>
      </c>
      <c r="BJ916" s="2" t="s">
        <v>4487</v>
      </c>
      <c r="BK916" s="2" t="s">
        <v>229</v>
      </c>
      <c r="BL916" s="2" t="s">
        <v>2966</v>
      </c>
      <c r="BM916" s="2" t="s">
        <v>1828</v>
      </c>
      <c r="BN916" s="2" t="s">
        <v>4766</v>
      </c>
      <c r="BO916" s="2" t="s">
        <v>137</v>
      </c>
      <c r="BP916" s="2" t="s">
        <v>2972</v>
      </c>
      <c r="BQ916" s="2" t="s">
        <v>1829</v>
      </c>
      <c r="BR916" s="2" t="s">
        <v>5568</v>
      </c>
      <c r="BS916" s="2" t="s">
        <v>415</v>
      </c>
      <c r="BT916" s="2" t="s">
        <v>3898</v>
      </c>
    </row>
    <row r="917" spans="1:72" ht="13.5" customHeight="1">
      <c r="A917" s="5" t="str">
        <f t="shared" si="47"/>
        <v>1861_각현내_049</v>
      </c>
      <c r="B917" s="2">
        <v>1861</v>
      </c>
      <c r="C917" s="2" t="s">
        <v>5173</v>
      </c>
      <c r="D917" s="2" t="s">
        <v>5174</v>
      </c>
      <c r="E917" s="2">
        <v>916</v>
      </c>
      <c r="F917" s="2">
        <v>3</v>
      </c>
      <c r="G917" s="2" t="s">
        <v>1053</v>
      </c>
      <c r="H917" s="2" t="s">
        <v>2870</v>
      </c>
      <c r="I917" s="2">
        <v>17</v>
      </c>
      <c r="L917" s="2">
        <v>1</v>
      </c>
      <c r="M917" s="2" t="s">
        <v>5837</v>
      </c>
      <c r="N917" s="2" t="s">
        <v>5838</v>
      </c>
      <c r="S917" s="2" t="s">
        <v>109</v>
      </c>
      <c r="T917" s="2" t="s">
        <v>2945</v>
      </c>
      <c r="U917" s="2" t="s">
        <v>229</v>
      </c>
      <c r="V917" s="2" t="s">
        <v>2966</v>
      </c>
      <c r="W917" s="2" t="s">
        <v>47</v>
      </c>
      <c r="X917" s="2" t="s">
        <v>5196</v>
      </c>
      <c r="Y917" s="2" t="s">
        <v>1106</v>
      </c>
      <c r="Z917" s="2" t="s">
        <v>3283</v>
      </c>
      <c r="AC917" s="2">
        <v>22</v>
      </c>
      <c r="AD917" s="2" t="s">
        <v>344</v>
      </c>
      <c r="AE917" s="2" t="s">
        <v>3845</v>
      </c>
    </row>
    <row r="918" spans="1:72" ht="13.5" customHeight="1">
      <c r="A918" s="5" t="str">
        <f t="shared" si="47"/>
        <v>1861_각현내_049</v>
      </c>
      <c r="B918" s="2">
        <v>1861</v>
      </c>
      <c r="C918" s="2" t="s">
        <v>5173</v>
      </c>
      <c r="D918" s="2" t="s">
        <v>5174</v>
      </c>
      <c r="E918" s="2">
        <v>917</v>
      </c>
      <c r="F918" s="2">
        <v>3</v>
      </c>
      <c r="G918" s="2" t="s">
        <v>1053</v>
      </c>
      <c r="H918" s="2" t="s">
        <v>2870</v>
      </c>
      <c r="I918" s="2">
        <v>17</v>
      </c>
      <c r="L918" s="2">
        <v>1</v>
      </c>
      <c r="M918" s="2" t="s">
        <v>5837</v>
      </c>
      <c r="N918" s="2" t="s">
        <v>5838</v>
      </c>
      <c r="S918" s="2" t="s">
        <v>109</v>
      </c>
      <c r="T918" s="2" t="s">
        <v>2945</v>
      </c>
      <c r="W918" s="2" t="s">
        <v>47</v>
      </c>
      <c r="X918" s="2" t="s">
        <v>5196</v>
      </c>
      <c r="Y918" s="2" t="s">
        <v>548</v>
      </c>
      <c r="Z918" s="2" t="s">
        <v>3155</v>
      </c>
      <c r="AC918" s="2">
        <v>19</v>
      </c>
      <c r="AD918" s="2" t="s">
        <v>346</v>
      </c>
      <c r="AE918" s="2" t="s">
        <v>3846</v>
      </c>
    </row>
    <row r="919" spans="1:72" ht="13.5" customHeight="1">
      <c r="A919" s="5" t="str">
        <f t="shared" si="47"/>
        <v>1861_각현내_049</v>
      </c>
      <c r="B919" s="2">
        <v>1861</v>
      </c>
      <c r="C919" s="2" t="s">
        <v>5173</v>
      </c>
      <c r="D919" s="2" t="s">
        <v>5174</v>
      </c>
      <c r="E919" s="2">
        <v>918</v>
      </c>
      <c r="F919" s="2">
        <v>3</v>
      </c>
      <c r="G919" s="2" t="s">
        <v>1053</v>
      </c>
      <c r="H919" s="2" t="s">
        <v>2870</v>
      </c>
      <c r="I919" s="2">
        <v>17</v>
      </c>
      <c r="L919" s="2">
        <v>1</v>
      </c>
      <c r="M919" s="2" t="s">
        <v>5837</v>
      </c>
      <c r="N919" s="2" t="s">
        <v>5838</v>
      </c>
      <c r="S919" s="2" t="s">
        <v>207</v>
      </c>
      <c r="T919" s="2" t="s">
        <v>2949</v>
      </c>
      <c r="AC919" s="2">
        <v>14</v>
      </c>
      <c r="AD919" s="2" t="s">
        <v>192</v>
      </c>
      <c r="AE919" s="2" t="s">
        <v>3831</v>
      </c>
    </row>
    <row r="920" spans="1:72" ht="13.5" customHeight="1">
      <c r="A920" s="5" t="str">
        <f t="shared" si="47"/>
        <v>1861_각현내_049</v>
      </c>
      <c r="B920" s="2">
        <v>1861</v>
      </c>
      <c r="C920" s="2" t="s">
        <v>5173</v>
      </c>
      <c r="D920" s="2" t="s">
        <v>5174</v>
      </c>
      <c r="E920" s="2">
        <v>919</v>
      </c>
      <c r="F920" s="2">
        <v>3</v>
      </c>
      <c r="G920" s="2" t="s">
        <v>1053</v>
      </c>
      <c r="H920" s="2" t="s">
        <v>2870</v>
      </c>
      <c r="I920" s="2">
        <v>17</v>
      </c>
      <c r="L920" s="2">
        <v>2</v>
      </c>
      <c r="M920" s="2" t="s">
        <v>5911</v>
      </c>
      <c r="N920" s="2" t="s">
        <v>5912</v>
      </c>
      <c r="T920" s="2" t="s">
        <v>5220</v>
      </c>
      <c r="U920" s="2" t="s">
        <v>229</v>
      </c>
      <c r="V920" s="2" t="s">
        <v>2966</v>
      </c>
      <c r="W920" s="2" t="s">
        <v>546</v>
      </c>
      <c r="X920" s="2" t="s">
        <v>3007</v>
      </c>
      <c r="Y920" s="2" t="s">
        <v>1830</v>
      </c>
      <c r="Z920" s="2" t="s">
        <v>3520</v>
      </c>
      <c r="AC920" s="2">
        <v>49</v>
      </c>
      <c r="AD920" s="2" t="s">
        <v>442</v>
      </c>
      <c r="AE920" s="2" t="s">
        <v>3850</v>
      </c>
      <c r="AJ920" s="2" t="s">
        <v>17</v>
      </c>
      <c r="AK920" s="2" t="s">
        <v>3864</v>
      </c>
      <c r="AL920" s="2" t="s">
        <v>39</v>
      </c>
      <c r="AM920" s="2" t="s">
        <v>3867</v>
      </c>
      <c r="AT920" s="2" t="s">
        <v>229</v>
      </c>
      <c r="AU920" s="2" t="s">
        <v>2966</v>
      </c>
      <c r="AV920" s="2" t="s">
        <v>1439</v>
      </c>
      <c r="AW920" s="2" t="s">
        <v>4106</v>
      </c>
      <c r="BG920" s="2" t="s">
        <v>229</v>
      </c>
      <c r="BH920" s="2" t="s">
        <v>2966</v>
      </c>
      <c r="BI920" s="2" t="s">
        <v>1440</v>
      </c>
      <c r="BJ920" s="2" t="s">
        <v>4447</v>
      </c>
      <c r="BK920" s="2" t="s">
        <v>229</v>
      </c>
      <c r="BL920" s="2" t="s">
        <v>2966</v>
      </c>
      <c r="BM920" s="2" t="s">
        <v>1780</v>
      </c>
      <c r="BN920" s="2" t="s">
        <v>4760</v>
      </c>
      <c r="BO920" s="2" t="s">
        <v>1632</v>
      </c>
      <c r="BP920" s="2" t="s">
        <v>4869</v>
      </c>
      <c r="BQ920" s="2" t="s">
        <v>1781</v>
      </c>
      <c r="BR920" s="2" t="s">
        <v>5023</v>
      </c>
      <c r="BS920" s="2" t="s">
        <v>130</v>
      </c>
      <c r="BT920" s="2" t="s">
        <v>3873</v>
      </c>
    </row>
    <row r="921" spans="1:72" ht="13.5" customHeight="1">
      <c r="A921" s="5" t="str">
        <f t="shared" si="47"/>
        <v>1861_각현내_049</v>
      </c>
      <c r="B921" s="2">
        <v>1861</v>
      </c>
      <c r="C921" s="2" t="s">
        <v>5173</v>
      </c>
      <c r="D921" s="2" t="s">
        <v>5174</v>
      </c>
      <c r="E921" s="2">
        <v>920</v>
      </c>
      <c r="F921" s="2">
        <v>3</v>
      </c>
      <c r="G921" s="2" t="s">
        <v>1053</v>
      </c>
      <c r="H921" s="2" t="s">
        <v>2870</v>
      </c>
      <c r="I921" s="2">
        <v>17</v>
      </c>
      <c r="L921" s="2">
        <v>2</v>
      </c>
      <c r="M921" s="2" t="s">
        <v>5911</v>
      </c>
      <c r="N921" s="2" t="s">
        <v>5912</v>
      </c>
      <c r="S921" s="2" t="s">
        <v>51</v>
      </c>
      <c r="T921" s="2" t="s">
        <v>2942</v>
      </c>
      <c r="W921" s="2" t="s">
        <v>95</v>
      </c>
      <c r="X921" s="2" t="s">
        <v>5192</v>
      </c>
      <c r="Y921" s="2" t="s">
        <v>10</v>
      </c>
      <c r="Z921" s="2" t="s">
        <v>2986</v>
      </c>
      <c r="AC921" s="2">
        <v>49</v>
      </c>
      <c r="AD921" s="2" t="s">
        <v>442</v>
      </c>
      <c r="AE921" s="2" t="s">
        <v>3850</v>
      </c>
      <c r="AJ921" s="2" t="s">
        <v>17</v>
      </c>
      <c r="AK921" s="2" t="s">
        <v>3864</v>
      </c>
      <c r="AL921" s="2" t="s">
        <v>94</v>
      </c>
      <c r="AM921" s="2" t="s">
        <v>5274</v>
      </c>
      <c r="AT921" s="2" t="s">
        <v>229</v>
      </c>
      <c r="AU921" s="2" t="s">
        <v>2966</v>
      </c>
      <c r="AV921" s="2" t="s">
        <v>1407</v>
      </c>
      <c r="AW921" s="2" t="s">
        <v>4147</v>
      </c>
      <c r="BG921" s="2" t="s">
        <v>137</v>
      </c>
      <c r="BH921" s="2" t="s">
        <v>2972</v>
      </c>
      <c r="BI921" s="2" t="s">
        <v>1336</v>
      </c>
      <c r="BJ921" s="2" t="s">
        <v>3358</v>
      </c>
      <c r="BK921" s="2" t="s">
        <v>137</v>
      </c>
      <c r="BL921" s="2" t="s">
        <v>2972</v>
      </c>
      <c r="BM921" s="2" t="s">
        <v>1831</v>
      </c>
      <c r="BN921" s="2" t="s">
        <v>4570</v>
      </c>
      <c r="BO921" s="2" t="s">
        <v>137</v>
      </c>
      <c r="BP921" s="2" t="s">
        <v>2972</v>
      </c>
      <c r="BQ921" s="2" t="s">
        <v>1832</v>
      </c>
      <c r="BR921" s="2" t="s">
        <v>5450</v>
      </c>
      <c r="BS921" s="2" t="s">
        <v>152</v>
      </c>
      <c r="BT921" s="2" t="s">
        <v>3880</v>
      </c>
    </row>
    <row r="922" spans="1:72" ht="13.5" customHeight="1">
      <c r="A922" s="5" t="str">
        <f t="shared" si="47"/>
        <v>1861_각현내_049</v>
      </c>
      <c r="B922" s="2">
        <v>1861</v>
      </c>
      <c r="C922" s="2" t="s">
        <v>5173</v>
      </c>
      <c r="D922" s="2" t="s">
        <v>5174</v>
      </c>
      <c r="E922" s="2">
        <v>921</v>
      </c>
      <c r="F922" s="2">
        <v>3</v>
      </c>
      <c r="G922" s="2" t="s">
        <v>1053</v>
      </c>
      <c r="H922" s="2" t="s">
        <v>2870</v>
      </c>
      <c r="I922" s="2">
        <v>17</v>
      </c>
      <c r="L922" s="2">
        <v>2</v>
      </c>
      <c r="M922" s="2" t="s">
        <v>5911</v>
      </c>
      <c r="N922" s="2" t="s">
        <v>5912</v>
      </c>
      <c r="S922" s="2" t="s">
        <v>109</v>
      </c>
      <c r="T922" s="2" t="s">
        <v>2945</v>
      </c>
      <c r="Y922" s="2" t="s">
        <v>1833</v>
      </c>
      <c r="Z922" s="2" t="s">
        <v>3521</v>
      </c>
      <c r="AC922" s="2">
        <v>38</v>
      </c>
      <c r="AD922" s="2" t="s">
        <v>79</v>
      </c>
      <c r="AE922" s="2" t="s">
        <v>3812</v>
      </c>
    </row>
    <row r="923" spans="1:72" ht="13.5" customHeight="1">
      <c r="A923" s="5" t="str">
        <f t="shared" si="47"/>
        <v>1861_각현내_049</v>
      </c>
      <c r="B923" s="2">
        <v>1861</v>
      </c>
      <c r="C923" s="2" t="s">
        <v>5173</v>
      </c>
      <c r="D923" s="2" t="s">
        <v>5174</v>
      </c>
      <c r="E923" s="2">
        <v>922</v>
      </c>
      <c r="F923" s="2">
        <v>3</v>
      </c>
      <c r="G923" s="2" t="s">
        <v>1053</v>
      </c>
      <c r="H923" s="2" t="s">
        <v>2870</v>
      </c>
      <c r="I923" s="2">
        <v>17</v>
      </c>
      <c r="L923" s="2">
        <v>2</v>
      </c>
      <c r="M923" s="2" t="s">
        <v>5911</v>
      </c>
      <c r="N923" s="2" t="s">
        <v>5912</v>
      </c>
      <c r="S923" s="2" t="s">
        <v>207</v>
      </c>
      <c r="T923" s="2" t="s">
        <v>2949</v>
      </c>
      <c r="AC923" s="2">
        <v>31</v>
      </c>
      <c r="AD923" s="2" t="s">
        <v>129</v>
      </c>
      <c r="AE923" s="2" t="s">
        <v>3826</v>
      </c>
    </row>
    <row r="924" spans="1:72" ht="13.5" customHeight="1">
      <c r="A924" s="5" t="str">
        <f t="shared" si="47"/>
        <v>1861_각현내_049</v>
      </c>
      <c r="B924" s="2">
        <v>1861</v>
      </c>
      <c r="C924" s="2" t="s">
        <v>5173</v>
      </c>
      <c r="D924" s="2" t="s">
        <v>5174</v>
      </c>
      <c r="E924" s="2">
        <v>923</v>
      </c>
      <c r="F924" s="2">
        <v>3</v>
      </c>
      <c r="G924" s="2" t="s">
        <v>1053</v>
      </c>
      <c r="H924" s="2" t="s">
        <v>2870</v>
      </c>
      <c r="I924" s="2">
        <v>17</v>
      </c>
      <c r="L924" s="2">
        <v>2</v>
      </c>
      <c r="M924" s="2" t="s">
        <v>5911</v>
      </c>
      <c r="N924" s="2" t="s">
        <v>5912</v>
      </c>
      <c r="S924" s="2" t="s">
        <v>207</v>
      </c>
      <c r="T924" s="2" t="s">
        <v>2949</v>
      </c>
      <c r="AC924" s="2">
        <v>22</v>
      </c>
      <c r="AD924" s="2" t="s">
        <v>344</v>
      </c>
      <c r="AE924" s="2" t="s">
        <v>3845</v>
      </c>
    </row>
    <row r="925" spans="1:72" ht="13.5" customHeight="1">
      <c r="A925" s="5" t="str">
        <f t="shared" si="47"/>
        <v>1861_각현내_049</v>
      </c>
      <c r="B925" s="2">
        <v>1861</v>
      </c>
      <c r="C925" s="2" t="s">
        <v>5173</v>
      </c>
      <c r="D925" s="2" t="s">
        <v>5174</v>
      </c>
      <c r="E925" s="2">
        <v>924</v>
      </c>
      <c r="F925" s="2">
        <v>3</v>
      </c>
      <c r="G925" s="2" t="s">
        <v>1053</v>
      </c>
      <c r="H925" s="2" t="s">
        <v>2870</v>
      </c>
      <c r="I925" s="2">
        <v>17</v>
      </c>
      <c r="L925" s="2">
        <v>2</v>
      </c>
      <c r="M925" s="2" t="s">
        <v>5911</v>
      </c>
      <c r="N925" s="2" t="s">
        <v>5912</v>
      </c>
      <c r="S925" s="2" t="s">
        <v>109</v>
      </c>
      <c r="T925" s="2" t="s">
        <v>2945</v>
      </c>
      <c r="Y925" s="2" t="s">
        <v>1834</v>
      </c>
      <c r="Z925" s="2" t="s">
        <v>3522</v>
      </c>
      <c r="AC925" s="2">
        <v>19</v>
      </c>
      <c r="AD925" s="2" t="s">
        <v>346</v>
      </c>
      <c r="AE925" s="2" t="s">
        <v>3846</v>
      </c>
    </row>
    <row r="926" spans="1:72" ht="13.5" customHeight="1">
      <c r="A926" s="5" t="str">
        <f t="shared" si="47"/>
        <v>1861_각현내_049</v>
      </c>
      <c r="B926" s="2">
        <v>1861</v>
      </c>
      <c r="C926" s="2" t="s">
        <v>5173</v>
      </c>
      <c r="D926" s="2" t="s">
        <v>5174</v>
      </c>
      <c r="E926" s="2">
        <v>925</v>
      </c>
      <c r="F926" s="2">
        <v>3</v>
      </c>
      <c r="G926" s="2" t="s">
        <v>1053</v>
      </c>
      <c r="H926" s="2" t="s">
        <v>2870</v>
      </c>
      <c r="I926" s="2">
        <v>17</v>
      </c>
      <c r="L926" s="2">
        <v>3</v>
      </c>
      <c r="M926" s="2" t="s">
        <v>5913</v>
      </c>
      <c r="N926" s="2" t="s">
        <v>5914</v>
      </c>
      <c r="T926" s="2" t="s">
        <v>5220</v>
      </c>
      <c r="U926" s="2" t="s">
        <v>229</v>
      </c>
      <c r="V926" s="2" t="s">
        <v>2966</v>
      </c>
      <c r="W926" s="2" t="s">
        <v>1154</v>
      </c>
      <c r="X926" s="2" t="s">
        <v>3018</v>
      </c>
      <c r="Y926" s="2" t="s">
        <v>1835</v>
      </c>
      <c r="Z926" s="2" t="s">
        <v>3523</v>
      </c>
      <c r="AC926" s="2">
        <v>37</v>
      </c>
      <c r="AD926" s="2" t="s">
        <v>285</v>
      </c>
      <c r="AE926" s="2" t="s">
        <v>3840</v>
      </c>
      <c r="AJ926" s="2" t="s">
        <v>17</v>
      </c>
      <c r="AK926" s="2" t="s">
        <v>3864</v>
      </c>
      <c r="AL926" s="2" t="s">
        <v>152</v>
      </c>
      <c r="AM926" s="2" t="s">
        <v>3880</v>
      </c>
      <c r="AT926" s="2" t="s">
        <v>229</v>
      </c>
      <c r="AU926" s="2" t="s">
        <v>2966</v>
      </c>
      <c r="AV926" s="2" t="s">
        <v>1836</v>
      </c>
      <c r="AW926" s="2" t="s">
        <v>4148</v>
      </c>
      <c r="BG926" s="2" t="s">
        <v>229</v>
      </c>
      <c r="BH926" s="2" t="s">
        <v>2966</v>
      </c>
      <c r="BI926" s="2" t="s">
        <v>1837</v>
      </c>
      <c r="BJ926" s="2" t="s">
        <v>4488</v>
      </c>
      <c r="BK926" s="2" t="s">
        <v>229</v>
      </c>
      <c r="BL926" s="2" t="s">
        <v>2966</v>
      </c>
      <c r="BM926" s="2" t="s">
        <v>1157</v>
      </c>
      <c r="BN926" s="2" t="s">
        <v>4525</v>
      </c>
      <c r="BO926" s="2" t="s">
        <v>137</v>
      </c>
      <c r="BP926" s="2" t="s">
        <v>2972</v>
      </c>
      <c r="BQ926" s="2" t="s">
        <v>1838</v>
      </c>
      <c r="BR926" s="2" t="s">
        <v>5512</v>
      </c>
      <c r="BS926" s="2" t="s">
        <v>415</v>
      </c>
      <c r="BT926" s="2" t="s">
        <v>3898</v>
      </c>
    </row>
    <row r="927" spans="1:72" ht="13.5" customHeight="1">
      <c r="A927" s="5" t="str">
        <f t="shared" si="47"/>
        <v>1861_각현내_049</v>
      </c>
      <c r="B927" s="2">
        <v>1861</v>
      </c>
      <c r="C927" s="2" t="s">
        <v>5173</v>
      </c>
      <c r="D927" s="2" t="s">
        <v>5174</v>
      </c>
      <c r="E927" s="2">
        <v>926</v>
      </c>
      <c r="F927" s="2">
        <v>3</v>
      </c>
      <c r="G927" s="2" t="s">
        <v>1053</v>
      </c>
      <c r="H927" s="2" t="s">
        <v>2870</v>
      </c>
      <c r="I927" s="2">
        <v>17</v>
      </c>
      <c r="L927" s="2">
        <v>3</v>
      </c>
      <c r="M927" s="2" t="s">
        <v>5913</v>
      </c>
      <c r="N927" s="2" t="s">
        <v>5914</v>
      </c>
      <c r="S927" s="2" t="s">
        <v>51</v>
      </c>
      <c r="T927" s="2" t="s">
        <v>2942</v>
      </c>
      <c r="W927" s="2" t="s">
        <v>47</v>
      </c>
      <c r="X927" s="2" t="s">
        <v>5196</v>
      </c>
      <c r="Y927" s="2" t="s">
        <v>10</v>
      </c>
      <c r="Z927" s="2" t="s">
        <v>2986</v>
      </c>
      <c r="AC927" s="2">
        <v>31</v>
      </c>
      <c r="AD927" s="2" t="s">
        <v>77</v>
      </c>
      <c r="AE927" s="2" t="s">
        <v>3811</v>
      </c>
      <c r="AJ927" s="2" t="s">
        <v>17</v>
      </c>
      <c r="AK927" s="2" t="s">
        <v>3864</v>
      </c>
      <c r="AL927" s="2" t="s">
        <v>152</v>
      </c>
      <c r="AM927" s="2" t="s">
        <v>3880</v>
      </c>
      <c r="AT927" s="2" t="s">
        <v>137</v>
      </c>
      <c r="AU927" s="2" t="s">
        <v>2972</v>
      </c>
      <c r="AV927" s="2" t="s">
        <v>1839</v>
      </c>
      <c r="AW927" s="2" t="s">
        <v>4149</v>
      </c>
      <c r="BG927" s="2" t="s">
        <v>137</v>
      </c>
      <c r="BH927" s="2" t="s">
        <v>2972</v>
      </c>
      <c r="BI927" s="2" t="s">
        <v>1574</v>
      </c>
      <c r="BJ927" s="2" t="s">
        <v>4119</v>
      </c>
      <c r="BK927" s="2" t="s">
        <v>137</v>
      </c>
      <c r="BL927" s="2" t="s">
        <v>2972</v>
      </c>
      <c r="BM927" s="2" t="s">
        <v>736</v>
      </c>
      <c r="BN927" s="2" t="s">
        <v>4366</v>
      </c>
      <c r="BO927" s="2" t="s">
        <v>137</v>
      </c>
      <c r="BP927" s="2" t="s">
        <v>2972</v>
      </c>
      <c r="BQ927" s="2" t="s">
        <v>1840</v>
      </c>
      <c r="BR927" s="2" t="s">
        <v>4947</v>
      </c>
      <c r="BS927" s="2" t="s">
        <v>152</v>
      </c>
      <c r="BT927" s="2" t="s">
        <v>3880</v>
      </c>
    </row>
    <row r="928" spans="1:72" ht="13.5" customHeight="1">
      <c r="A928" s="5" t="str">
        <f t="shared" si="47"/>
        <v>1861_각현내_049</v>
      </c>
      <c r="B928" s="2">
        <v>1861</v>
      </c>
      <c r="C928" s="2" t="s">
        <v>5173</v>
      </c>
      <c r="D928" s="2" t="s">
        <v>5174</v>
      </c>
      <c r="E928" s="2">
        <v>927</v>
      </c>
      <c r="F928" s="2">
        <v>3</v>
      </c>
      <c r="G928" s="2" t="s">
        <v>1053</v>
      </c>
      <c r="H928" s="2" t="s">
        <v>2870</v>
      </c>
      <c r="I928" s="2">
        <v>17</v>
      </c>
      <c r="L928" s="2">
        <v>3</v>
      </c>
      <c r="M928" s="2" t="s">
        <v>5913</v>
      </c>
      <c r="N928" s="2" t="s">
        <v>5914</v>
      </c>
      <c r="S928" s="2" t="s">
        <v>59</v>
      </c>
      <c r="T928" s="2" t="s">
        <v>2943</v>
      </c>
      <c r="Y928" s="2" t="s">
        <v>1841</v>
      </c>
      <c r="Z928" s="2" t="s">
        <v>3495</v>
      </c>
      <c r="AC928" s="2">
        <v>31</v>
      </c>
      <c r="AD928" s="2" t="s">
        <v>77</v>
      </c>
      <c r="AE928" s="2" t="s">
        <v>3811</v>
      </c>
    </row>
    <row r="929" spans="1:72" ht="13.5" customHeight="1">
      <c r="A929" s="5" t="str">
        <f t="shared" si="47"/>
        <v>1861_각현내_049</v>
      </c>
      <c r="B929" s="2">
        <v>1861</v>
      </c>
      <c r="C929" s="2" t="s">
        <v>5173</v>
      </c>
      <c r="D929" s="2" t="s">
        <v>5174</v>
      </c>
      <c r="E929" s="2">
        <v>928</v>
      </c>
      <c r="F929" s="2">
        <v>3</v>
      </c>
      <c r="G929" s="2" t="s">
        <v>1053</v>
      </c>
      <c r="H929" s="2" t="s">
        <v>2870</v>
      </c>
      <c r="I929" s="2">
        <v>17</v>
      </c>
      <c r="L929" s="2">
        <v>3</v>
      </c>
      <c r="M929" s="2" t="s">
        <v>5913</v>
      </c>
      <c r="N929" s="2" t="s">
        <v>5914</v>
      </c>
      <c r="S929" s="2" t="s">
        <v>207</v>
      </c>
      <c r="T929" s="2" t="s">
        <v>2949</v>
      </c>
      <c r="AC929" s="2">
        <v>7</v>
      </c>
      <c r="AD929" s="2" t="s">
        <v>461</v>
      </c>
      <c r="AE929" s="2" t="s">
        <v>3853</v>
      </c>
    </row>
    <row r="930" spans="1:72" ht="13.5" customHeight="1">
      <c r="A930" s="5" t="str">
        <f t="shared" si="47"/>
        <v>1861_각현내_049</v>
      </c>
      <c r="B930" s="2">
        <v>1861</v>
      </c>
      <c r="C930" s="2" t="s">
        <v>5173</v>
      </c>
      <c r="D930" s="2" t="s">
        <v>5174</v>
      </c>
      <c r="E930" s="2">
        <v>929</v>
      </c>
      <c r="F930" s="2">
        <v>3</v>
      </c>
      <c r="G930" s="2" t="s">
        <v>1053</v>
      </c>
      <c r="H930" s="2" t="s">
        <v>2870</v>
      </c>
      <c r="I930" s="2">
        <v>17</v>
      </c>
      <c r="L930" s="2">
        <v>4</v>
      </c>
      <c r="M930" s="2" t="s">
        <v>5915</v>
      </c>
      <c r="N930" s="2" t="s">
        <v>5916</v>
      </c>
      <c r="T930" s="2" t="s">
        <v>5220</v>
      </c>
      <c r="U930" s="2" t="s">
        <v>229</v>
      </c>
      <c r="V930" s="2" t="s">
        <v>2966</v>
      </c>
      <c r="W930" s="2" t="s">
        <v>546</v>
      </c>
      <c r="X930" s="2" t="s">
        <v>3007</v>
      </c>
      <c r="Y930" s="2" t="s">
        <v>1470</v>
      </c>
      <c r="Z930" s="2" t="s">
        <v>3406</v>
      </c>
      <c r="AC930" s="2">
        <v>43</v>
      </c>
      <c r="AD930" s="2" t="s">
        <v>331</v>
      </c>
      <c r="AE930" s="2" t="s">
        <v>3844</v>
      </c>
      <c r="AJ930" s="2" t="s">
        <v>17</v>
      </c>
      <c r="AK930" s="2" t="s">
        <v>3864</v>
      </c>
      <c r="AL930" s="2" t="s">
        <v>39</v>
      </c>
      <c r="AM930" s="2" t="s">
        <v>3867</v>
      </c>
      <c r="AT930" s="2" t="s">
        <v>229</v>
      </c>
      <c r="AU930" s="2" t="s">
        <v>2966</v>
      </c>
      <c r="AV930" s="2" t="s">
        <v>1465</v>
      </c>
      <c r="AW930" s="2" t="s">
        <v>3405</v>
      </c>
      <c r="BG930" s="2" t="s">
        <v>229</v>
      </c>
      <c r="BH930" s="2" t="s">
        <v>2966</v>
      </c>
      <c r="BI930" s="2" t="s">
        <v>1105</v>
      </c>
      <c r="BJ930" s="2" t="s">
        <v>5347</v>
      </c>
      <c r="BK930" s="2" t="s">
        <v>229</v>
      </c>
      <c r="BL930" s="2" t="s">
        <v>2966</v>
      </c>
      <c r="BM930" s="2" t="s">
        <v>1467</v>
      </c>
      <c r="BN930" s="2" t="s">
        <v>4444</v>
      </c>
      <c r="BO930" s="2" t="s">
        <v>137</v>
      </c>
      <c r="BP930" s="2" t="s">
        <v>2972</v>
      </c>
      <c r="BQ930" s="2" t="s">
        <v>1842</v>
      </c>
      <c r="BR930" s="2" t="s">
        <v>5028</v>
      </c>
      <c r="BS930" s="2" t="s">
        <v>39</v>
      </c>
      <c r="BT930" s="2" t="s">
        <v>3867</v>
      </c>
    </row>
    <row r="931" spans="1:72" ht="13.5" customHeight="1">
      <c r="A931" s="5" t="str">
        <f t="shared" ref="A931:A949" si="48">HYPERLINK("http://kyu.snu.ac.kr/sdhj/index.jsp?type=hj/GK14785_00_IH_0001_050.jpg","1861_각현내_050")</f>
        <v>1861_각현내_050</v>
      </c>
      <c r="B931" s="2">
        <v>1861</v>
      </c>
      <c r="C931" s="2" t="s">
        <v>5173</v>
      </c>
      <c r="D931" s="2" t="s">
        <v>5174</v>
      </c>
      <c r="E931" s="2">
        <v>930</v>
      </c>
      <c r="F931" s="2">
        <v>3</v>
      </c>
      <c r="G931" s="2" t="s">
        <v>1053</v>
      </c>
      <c r="H931" s="2" t="s">
        <v>2870</v>
      </c>
      <c r="I931" s="2">
        <v>17</v>
      </c>
      <c r="L931" s="2">
        <v>4</v>
      </c>
      <c r="M931" s="2" t="s">
        <v>5915</v>
      </c>
      <c r="N931" s="2" t="s">
        <v>5916</v>
      </c>
      <c r="S931" s="2" t="s">
        <v>51</v>
      </c>
      <c r="T931" s="2" t="s">
        <v>2942</v>
      </c>
      <c r="W931" s="2" t="s">
        <v>95</v>
      </c>
      <c r="X931" s="2" t="s">
        <v>5192</v>
      </c>
      <c r="Y931" s="2" t="s">
        <v>10</v>
      </c>
      <c r="Z931" s="2" t="s">
        <v>2986</v>
      </c>
      <c r="AC931" s="2">
        <v>38</v>
      </c>
      <c r="AD931" s="2" t="s">
        <v>278</v>
      </c>
      <c r="AE931" s="2" t="s">
        <v>3839</v>
      </c>
      <c r="AJ931" s="2" t="s">
        <v>17</v>
      </c>
      <c r="AK931" s="2" t="s">
        <v>3864</v>
      </c>
      <c r="AL931" s="2" t="s">
        <v>94</v>
      </c>
      <c r="AM931" s="2" t="s">
        <v>5274</v>
      </c>
      <c r="AT931" s="2" t="s">
        <v>137</v>
      </c>
      <c r="AU931" s="2" t="s">
        <v>2972</v>
      </c>
      <c r="AV931" s="2" t="s">
        <v>1843</v>
      </c>
      <c r="AW931" s="2" t="s">
        <v>4150</v>
      </c>
      <c r="BG931" s="2" t="s">
        <v>137</v>
      </c>
      <c r="BH931" s="2" t="s">
        <v>2972</v>
      </c>
      <c r="BI931" s="2" t="s">
        <v>1844</v>
      </c>
      <c r="BJ931" s="2" t="s">
        <v>4489</v>
      </c>
      <c r="BK931" s="2" t="s">
        <v>137</v>
      </c>
      <c r="BL931" s="2" t="s">
        <v>2972</v>
      </c>
      <c r="BM931" s="2" t="s">
        <v>1845</v>
      </c>
      <c r="BN931" s="2" t="s">
        <v>4767</v>
      </c>
      <c r="BO931" s="2" t="s">
        <v>137</v>
      </c>
      <c r="BP931" s="2" t="s">
        <v>2972</v>
      </c>
      <c r="BQ931" s="2" t="s">
        <v>1846</v>
      </c>
      <c r="BR931" s="2" t="s">
        <v>5029</v>
      </c>
      <c r="BS931" s="2" t="s">
        <v>370</v>
      </c>
      <c r="BT931" s="2" t="s">
        <v>3909</v>
      </c>
    </row>
    <row r="932" spans="1:72" ht="13.5" customHeight="1">
      <c r="A932" s="5" t="str">
        <f t="shared" si="48"/>
        <v>1861_각현내_050</v>
      </c>
      <c r="B932" s="2">
        <v>1861</v>
      </c>
      <c r="C932" s="2" t="s">
        <v>5173</v>
      </c>
      <c r="D932" s="2" t="s">
        <v>5174</v>
      </c>
      <c r="E932" s="2">
        <v>931</v>
      </c>
      <c r="F932" s="2">
        <v>3</v>
      </c>
      <c r="G932" s="2" t="s">
        <v>1053</v>
      </c>
      <c r="H932" s="2" t="s">
        <v>2870</v>
      </c>
      <c r="I932" s="2">
        <v>17</v>
      </c>
      <c r="L932" s="2">
        <v>4</v>
      </c>
      <c r="M932" s="2" t="s">
        <v>5915</v>
      </c>
      <c r="N932" s="2" t="s">
        <v>5916</v>
      </c>
      <c r="S932" s="2" t="s">
        <v>109</v>
      </c>
      <c r="T932" s="2" t="s">
        <v>2945</v>
      </c>
      <c r="Y932" s="2" t="s">
        <v>1448</v>
      </c>
      <c r="Z932" s="2" t="s">
        <v>3395</v>
      </c>
      <c r="AC932" s="2">
        <v>15</v>
      </c>
      <c r="AD932" s="2" t="s">
        <v>178</v>
      </c>
      <c r="AE932" s="2" t="s">
        <v>3830</v>
      </c>
    </row>
    <row r="933" spans="1:72" ht="13.5" customHeight="1">
      <c r="A933" s="5" t="str">
        <f t="shared" si="48"/>
        <v>1861_각현내_050</v>
      </c>
      <c r="B933" s="2">
        <v>1861</v>
      </c>
      <c r="C933" s="2" t="s">
        <v>5173</v>
      </c>
      <c r="D933" s="2" t="s">
        <v>5174</v>
      </c>
      <c r="E933" s="2">
        <v>932</v>
      </c>
      <c r="F933" s="2">
        <v>3</v>
      </c>
      <c r="G933" s="2" t="s">
        <v>1053</v>
      </c>
      <c r="H933" s="2" t="s">
        <v>2870</v>
      </c>
      <c r="I933" s="2">
        <v>17</v>
      </c>
      <c r="L933" s="2">
        <v>4</v>
      </c>
      <c r="M933" s="2" t="s">
        <v>5915</v>
      </c>
      <c r="N933" s="2" t="s">
        <v>5916</v>
      </c>
      <c r="S933" s="2" t="s">
        <v>207</v>
      </c>
      <c r="T933" s="2" t="s">
        <v>2949</v>
      </c>
      <c r="AC933" s="2">
        <v>10</v>
      </c>
      <c r="AD933" s="2" t="s">
        <v>86</v>
      </c>
      <c r="AE933" s="2" t="s">
        <v>3815</v>
      </c>
    </row>
    <row r="934" spans="1:72" ht="13.5" customHeight="1">
      <c r="A934" s="5" t="str">
        <f t="shared" si="48"/>
        <v>1861_각현내_050</v>
      </c>
      <c r="B934" s="2">
        <v>1861</v>
      </c>
      <c r="C934" s="2" t="s">
        <v>5173</v>
      </c>
      <c r="D934" s="2" t="s">
        <v>5174</v>
      </c>
      <c r="E934" s="2">
        <v>933</v>
      </c>
      <c r="F934" s="2">
        <v>3</v>
      </c>
      <c r="G934" s="2" t="s">
        <v>1053</v>
      </c>
      <c r="H934" s="2" t="s">
        <v>2870</v>
      </c>
      <c r="I934" s="2">
        <v>17</v>
      </c>
      <c r="L934" s="2">
        <v>5</v>
      </c>
      <c r="M934" s="2" t="s">
        <v>5917</v>
      </c>
      <c r="N934" s="2" t="s">
        <v>5918</v>
      </c>
      <c r="O934" s="2" t="s">
        <v>6</v>
      </c>
      <c r="P934" s="2" t="s">
        <v>2927</v>
      </c>
      <c r="T934" s="2" t="s">
        <v>5220</v>
      </c>
      <c r="U934" s="2" t="s">
        <v>229</v>
      </c>
      <c r="V934" s="2" t="s">
        <v>2966</v>
      </c>
      <c r="W934" s="2" t="s">
        <v>95</v>
      </c>
      <c r="X934" s="2" t="s">
        <v>5192</v>
      </c>
      <c r="Y934" s="2" t="s">
        <v>1847</v>
      </c>
      <c r="Z934" s="2" t="s">
        <v>3524</v>
      </c>
      <c r="AC934" s="2">
        <v>50</v>
      </c>
      <c r="AD934" s="2" t="s">
        <v>74</v>
      </c>
      <c r="AE934" s="2" t="s">
        <v>3810</v>
      </c>
      <c r="AJ934" s="2" t="s">
        <v>17</v>
      </c>
      <c r="AK934" s="2" t="s">
        <v>3864</v>
      </c>
      <c r="AL934" s="2" t="s">
        <v>94</v>
      </c>
      <c r="AM934" s="2" t="s">
        <v>5274</v>
      </c>
      <c r="AT934" s="2" t="s">
        <v>229</v>
      </c>
      <c r="AU934" s="2" t="s">
        <v>2966</v>
      </c>
      <c r="AV934" s="2" t="s">
        <v>1848</v>
      </c>
      <c r="AW934" s="2" t="s">
        <v>4151</v>
      </c>
      <c r="BG934" s="2" t="s">
        <v>229</v>
      </c>
      <c r="BH934" s="2" t="s">
        <v>2966</v>
      </c>
      <c r="BI934" s="2" t="s">
        <v>548</v>
      </c>
      <c r="BJ934" s="2" t="s">
        <v>3155</v>
      </c>
      <c r="BK934" s="2" t="s">
        <v>229</v>
      </c>
      <c r="BL934" s="2" t="s">
        <v>2966</v>
      </c>
      <c r="BM934" s="2" t="s">
        <v>1849</v>
      </c>
      <c r="BN934" s="2" t="s">
        <v>4768</v>
      </c>
      <c r="BO934" s="2" t="s">
        <v>229</v>
      </c>
      <c r="BP934" s="2" t="s">
        <v>2966</v>
      </c>
      <c r="BQ934" s="2" t="s">
        <v>1850</v>
      </c>
      <c r="BR934" s="2" t="s">
        <v>5510</v>
      </c>
      <c r="BS934" s="2" t="s">
        <v>152</v>
      </c>
      <c r="BT934" s="2" t="s">
        <v>3880</v>
      </c>
    </row>
    <row r="935" spans="1:72" ht="13.5" customHeight="1">
      <c r="A935" s="5" t="str">
        <f t="shared" si="48"/>
        <v>1861_각현내_050</v>
      </c>
      <c r="B935" s="2">
        <v>1861</v>
      </c>
      <c r="C935" s="2" t="s">
        <v>5173</v>
      </c>
      <c r="D935" s="2" t="s">
        <v>5174</v>
      </c>
      <c r="E935" s="2">
        <v>934</v>
      </c>
      <c r="F935" s="2">
        <v>3</v>
      </c>
      <c r="G935" s="2" t="s">
        <v>1053</v>
      </c>
      <c r="H935" s="2" t="s">
        <v>2870</v>
      </c>
      <c r="I935" s="2">
        <v>17</v>
      </c>
      <c r="L935" s="2">
        <v>5</v>
      </c>
      <c r="M935" s="2" t="s">
        <v>5917</v>
      </c>
      <c r="N935" s="2" t="s">
        <v>5918</v>
      </c>
      <c r="S935" s="2" t="s">
        <v>51</v>
      </c>
      <c r="T935" s="2" t="s">
        <v>2942</v>
      </c>
      <c r="W935" s="2" t="s">
        <v>135</v>
      </c>
      <c r="X935" s="2" t="s">
        <v>2990</v>
      </c>
      <c r="Y935" s="2" t="s">
        <v>10</v>
      </c>
      <c r="Z935" s="2" t="s">
        <v>2986</v>
      </c>
      <c r="AC935" s="2">
        <v>50</v>
      </c>
      <c r="AD935" s="2" t="s">
        <v>74</v>
      </c>
      <c r="AE935" s="2" t="s">
        <v>3810</v>
      </c>
      <c r="AJ935" s="2" t="s">
        <v>17</v>
      </c>
      <c r="AK935" s="2" t="s">
        <v>3864</v>
      </c>
      <c r="AL935" s="2" t="s">
        <v>39</v>
      </c>
      <c r="AM935" s="2" t="s">
        <v>3867</v>
      </c>
    </row>
    <row r="936" spans="1:72" ht="13.5" customHeight="1">
      <c r="A936" s="5" t="str">
        <f t="shared" si="48"/>
        <v>1861_각현내_050</v>
      </c>
      <c r="B936" s="2">
        <v>1861</v>
      </c>
      <c r="C936" s="2" t="s">
        <v>5173</v>
      </c>
      <c r="D936" s="2" t="s">
        <v>5174</v>
      </c>
      <c r="E936" s="2">
        <v>935</v>
      </c>
      <c r="F936" s="2">
        <v>3</v>
      </c>
      <c r="G936" s="2" t="s">
        <v>1053</v>
      </c>
      <c r="H936" s="2" t="s">
        <v>2870</v>
      </c>
      <c r="I936" s="2">
        <v>17</v>
      </c>
      <c r="L936" s="2">
        <v>5</v>
      </c>
      <c r="M936" s="2" t="s">
        <v>5917</v>
      </c>
      <c r="N936" s="2" t="s">
        <v>5918</v>
      </c>
      <c r="S936" s="2" t="s">
        <v>109</v>
      </c>
      <c r="T936" s="2" t="s">
        <v>2945</v>
      </c>
      <c r="Y936" s="2" t="s">
        <v>1851</v>
      </c>
      <c r="Z936" s="2" t="s">
        <v>3525</v>
      </c>
      <c r="AC936" s="2">
        <v>10</v>
      </c>
      <c r="AD936" s="2" t="s">
        <v>86</v>
      </c>
      <c r="AE936" s="2" t="s">
        <v>3815</v>
      </c>
    </row>
    <row r="937" spans="1:72" ht="13.5" customHeight="1">
      <c r="A937" s="5" t="str">
        <f t="shared" si="48"/>
        <v>1861_각현내_050</v>
      </c>
      <c r="B937" s="2">
        <v>1861</v>
      </c>
      <c r="C937" s="2" t="s">
        <v>5173</v>
      </c>
      <c r="D937" s="2" t="s">
        <v>5174</v>
      </c>
      <c r="E937" s="2">
        <v>936</v>
      </c>
      <c r="F937" s="2">
        <v>3</v>
      </c>
      <c r="G937" s="2" t="s">
        <v>1053</v>
      </c>
      <c r="H937" s="2" t="s">
        <v>2870</v>
      </c>
      <c r="I937" s="2">
        <v>17</v>
      </c>
      <c r="L937" s="2">
        <v>5</v>
      </c>
      <c r="M937" s="2" t="s">
        <v>5917</v>
      </c>
      <c r="N937" s="2" t="s">
        <v>5918</v>
      </c>
      <c r="S937" s="2" t="s">
        <v>207</v>
      </c>
      <c r="T937" s="2" t="s">
        <v>2949</v>
      </c>
      <c r="AC937" s="2">
        <v>19</v>
      </c>
      <c r="AD937" s="2" t="s">
        <v>125</v>
      </c>
      <c r="AE937" s="2" t="s">
        <v>3825</v>
      </c>
    </row>
    <row r="938" spans="1:72" ht="13.5" customHeight="1">
      <c r="A938" s="5" t="str">
        <f t="shared" si="48"/>
        <v>1861_각현내_050</v>
      </c>
      <c r="B938" s="2">
        <v>1861</v>
      </c>
      <c r="C938" s="2" t="s">
        <v>5173</v>
      </c>
      <c r="D938" s="2" t="s">
        <v>5174</v>
      </c>
      <c r="E938" s="2">
        <v>937</v>
      </c>
      <c r="F938" s="2">
        <v>3</v>
      </c>
      <c r="G938" s="2" t="s">
        <v>1053</v>
      </c>
      <c r="H938" s="2" t="s">
        <v>2870</v>
      </c>
      <c r="I938" s="2">
        <v>17</v>
      </c>
      <c r="L938" s="2">
        <v>5</v>
      </c>
      <c r="M938" s="2" t="s">
        <v>5917</v>
      </c>
      <c r="N938" s="2" t="s">
        <v>5918</v>
      </c>
      <c r="T938" s="2" t="s">
        <v>5221</v>
      </c>
      <c r="U938" s="2" t="s">
        <v>66</v>
      </c>
      <c r="V938" s="2" t="s">
        <v>2961</v>
      </c>
      <c r="Y938" s="2" t="s">
        <v>1852</v>
      </c>
      <c r="Z938" s="2" t="s">
        <v>5233</v>
      </c>
      <c r="AC938" s="2">
        <v>7</v>
      </c>
      <c r="AD938" s="2" t="s">
        <v>310</v>
      </c>
      <c r="AE938" s="2" t="s">
        <v>3403</v>
      </c>
    </row>
    <row r="939" spans="1:72" ht="13.5" customHeight="1">
      <c r="A939" s="5" t="str">
        <f t="shared" si="48"/>
        <v>1861_각현내_050</v>
      </c>
      <c r="B939" s="2">
        <v>1861</v>
      </c>
      <c r="C939" s="2" t="s">
        <v>5173</v>
      </c>
      <c r="D939" s="2" t="s">
        <v>5174</v>
      </c>
      <c r="E939" s="2">
        <v>938</v>
      </c>
      <c r="F939" s="2">
        <v>3</v>
      </c>
      <c r="G939" s="2" t="s">
        <v>1053</v>
      </c>
      <c r="H939" s="2" t="s">
        <v>2870</v>
      </c>
      <c r="I939" s="2">
        <v>18</v>
      </c>
      <c r="J939" s="2" t="s">
        <v>1853</v>
      </c>
      <c r="K939" s="2" t="s">
        <v>2906</v>
      </c>
      <c r="L939" s="2">
        <v>1</v>
      </c>
      <c r="M939" s="2" t="s">
        <v>1853</v>
      </c>
      <c r="N939" s="2" t="s">
        <v>2906</v>
      </c>
      <c r="T939" s="2" t="s">
        <v>5220</v>
      </c>
      <c r="U939" s="2" t="s">
        <v>229</v>
      </c>
      <c r="V939" s="2" t="s">
        <v>2966</v>
      </c>
      <c r="W939" s="2" t="s">
        <v>546</v>
      </c>
      <c r="X939" s="2" t="s">
        <v>3007</v>
      </c>
      <c r="Y939" s="2" t="s">
        <v>1823</v>
      </c>
      <c r="Z939" s="2" t="s">
        <v>3517</v>
      </c>
      <c r="AC939" s="2">
        <v>65</v>
      </c>
      <c r="AD939" s="2" t="s">
        <v>257</v>
      </c>
      <c r="AE939" s="2" t="s">
        <v>3838</v>
      </c>
      <c r="AJ939" s="2" t="s">
        <v>17</v>
      </c>
      <c r="AK939" s="2" t="s">
        <v>3864</v>
      </c>
      <c r="AL939" s="2" t="s">
        <v>39</v>
      </c>
      <c r="AM939" s="2" t="s">
        <v>3867</v>
      </c>
      <c r="AT939" s="2" t="s">
        <v>229</v>
      </c>
      <c r="AU939" s="2" t="s">
        <v>2966</v>
      </c>
      <c r="AV939" s="2" t="s">
        <v>1854</v>
      </c>
      <c r="AW939" s="2" t="s">
        <v>4152</v>
      </c>
      <c r="BG939" s="2" t="s">
        <v>229</v>
      </c>
      <c r="BH939" s="2" t="s">
        <v>2966</v>
      </c>
      <c r="BI939" s="2" t="s">
        <v>1218</v>
      </c>
      <c r="BJ939" s="2" t="s">
        <v>4417</v>
      </c>
      <c r="BK939" s="2" t="s">
        <v>229</v>
      </c>
      <c r="BL939" s="2" t="s">
        <v>2966</v>
      </c>
      <c r="BM939" s="2" t="s">
        <v>1219</v>
      </c>
      <c r="BN939" s="2" t="s">
        <v>4706</v>
      </c>
      <c r="BO939" s="2" t="s">
        <v>137</v>
      </c>
      <c r="BP939" s="2" t="s">
        <v>2972</v>
      </c>
      <c r="BQ939" s="2" t="s">
        <v>1855</v>
      </c>
      <c r="BR939" s="2" t="s">
        <v>5030</v>
      </c>
      <c r="BS939" s="2" t="s">
        <v>130</v>
      </c>
      <c r="BT939" s="2" t="s">
        <v>3873</v>
      </c>
    </row>
    <row r="940" spans="1:72" ht="13.5" customHeight="1">
      <c r="A940" s="5" t="str">
        <f t="shared" si="48"/>
        <v>1861_각현내_050</v>
      </c>
      <c r="B940" s="2">
        <v>1861</v>
      </c>
      <c r="C940" s="2" t="s">
        <v>5173</v>
      </c>
      <c r="D940" s="2" t="s">
        <v>5174</v>
      </c>
      <c r="E940" s="2">
        <v>939</v>
      </c>
      <c r="F940" s="2">
        <v>3</v>
      </c>
      <c r="G940" s="2" t="s">
        <v>1053</v>
      </c>
      <c r="H940" s="2" t="s">
        <v>2870</v>
      </c>
      <c r="I940" s="2">
        <v>18</v>
      </c>
      <c r="L940" s="2">
        <v>1</v>
      </c>
      <c r="M940" s="2" t="s">
        <v>1853</v>
      </c>
      <c r="N940" s="2" t="s">
        <v>2906</v>
      </c>
      <c r="S940" s="2" t="s">
        <v>51</v>
      </c>
      <c r="T940" s="2" t="s">
        <v>2942</v>
      </c>
      <c r="W940" s="2" t="s">
        <v>1856</v>
      </c>
      <c r="X940" s="2" t="s">
        <v>3026</v>
      </c>
      <c r="Y940" s="2" t="s">
        <v>10</v>
      </c>
      <c r="Z940" s="2" t="s">
        <v>2986</v>
      </c>
      <c r="AC940" s="2">
        <v>65</v>
      </c>
      <c r="AD940" s="2" t="s">
        <v>257</v>
      </c>
      <c r="AE940" s="2" t="s">
        <v>3838</v>
      </c>
      <c r="AJ940" s="2" t="s">
        <v>17</v>
      </c>
      <c r="AK940" s="2" t="s">
        <v>3864</v>
      </c>
      <c r="AL940" s="2" t="s">
        <v>632</v>
      </c>
      <c r="AM940" s="2" t="s">
        <v>3892</v>
      </c>
      <c r="AT940" s="2" t="s">
        <v>40</v>
      </c>
      <c r="AU940" s="2" t="s">
        <v>3927</v>
      </c>
      <c r="AV940" s="2" t="s">
        <v>1857</v>
      </c>
      <c r="AW940" s="2" t="s">
        <v>4153</v>
      </c>
      <c r="BG940" s="2" t="s">
        <v>40</v>
      </c>
      <c r="BH940" s="2" t="s">
        <v>3927</v>
      </c>
      <c r="BI940" s="2" t="s">
        <v>1858</v>
      </c>
      <c r="BJ940" s="2" t="s">
        <v>4490</v>
      </c>
      <c r="BK940" s="2" t="s">
        <v>40</v>
      </c>
      <c r="BL940" s="2" t="s">
        <v>3927</v>
      </c>
      <c r="BM940" s="2" t="s">
        <v>1859</v>
      </c>
      <c r="BN940" s="2" t="s">
        <v>4769</v>
      </c>
      <c r="BO940" s="2" t="s">
        <v>40</v>
      </c>
      <c r="BP940" s="2" t="s">
        <v>3927</v>
      </c>
      <c r="BQ940" s="2" t="s">
        <v>1860</v>
      </c>
      <c r="BR940" s="2" t="s">
        <v>5031</v>
      </c>
      <c r="BS940" s="2" t="s">
        <v>39</v>
      </c>
      <c r="BT940" s="2" t="s">
        <v>3867</v>
      </c>
    </row>
    <row r="941" spans="1:72" ht="13.5" customHeight="1">
      <c r="A941" s="5" t="str">
        <f t="shared" si="48"/>
        <v>1861_각현내_050</v>
      </c>
      <c r="B941" s="2">
        <v>1861</v>
      </c>
      <c r="C941" s="2" t="s">
        <v>5173</v>
      </c>
      <c r="D941" s="2" t="s">
        <v>5174</v>
      </c>
      <c r="E941" s="2">
        <v>940</v>
      </c>
      <c r="F941" s="2">
        <v>3</v>
      </c>
      <c r="G941" s="2" t="s">
        <v>1053</v>
      </c>
      <c r="H941" s="2" t="s">
        <v>2870</v>
      </c>
      <c r="I941" s="2">
        <v>18</v>
      </c>
      <c r="L941" s="2">
        <v>1</v>
      </c>
      <c r="M941" s="2" t="s">
        <v>1853</v>
      </c>
      <c r="N941" s="2" t="s">
        <v>2906</v>
      </c>
      <c r="S941" s="2" t="s">
        <v>59</v>
      </c>
      <c r="T941" s="2" t="s">
        <v>2943</v>
      </c>
      <c r="Y941" s="2" t="s">
        <v>1861</v>
      </c>
      <c r="Z941" s="2" t="s">
        <v>3526</v>
      </c>
      <c r="AC941" s="2">
        <v>56</v>
      </c>
      <c r="AD941" s="2" t="s">
        <v>49</v>
      </c>
      <c r="AE941" s="2" t="s">
        <v>3804</v>
      </c>
    </row>
    <row r="942" spans="1:72" ht="13.5" customHeight="1">
      <c r="A942" s="5" t="str">
        <f t="shared" si="48"/>
        <v>1861_각현내_050</v>
      </c>
      <c r="B942" s="2">
        <v>1861</v>
      </c>
      <c r="C942" s="2" t="s">
        <v>5173</v>
      </c>
      <c r="D942" s="2" t="s">
        <v>5174</v>
      </c>
      <c r="E942" s="2">
        <v>941</v>
      </c>
      <c r="F942" s="2">
        <v>3</v>
      </c>
      <c r="G942" s="2" t="s">
        <v>1053</v>
      </c>
      <c r="H942" s="2" t="s">
        <v>2870</v>
      </c>
      <c r="I942" s="2">
        <v>18</v>
      </c>
      <c r="L942" s="2">
        <v>1</v>
      </c>
      <c r="M942" s="2" t="s">
        <v>1853</v>
      </c>
      <c r="N942" s="2" t="s">
        <v>2906</v>
      </c>
      <c r="S942" s="2" t="s">
        <v>109</v>
      </c>
      <c r="T942" s="2" t="s">
        <v>2945</v>
      </c>
      <c r="Y942" s="2" t="s">
        <v>1862</v>
      </c>
      <c r="Z942" s="2" t="s">
        <v>3527</v>
      </c>
      <c r="AC942" s="2">
        <v>28</v>
      </c>
      <c r="AD942" s="2" t="s">
        <v>117</v>
      </c>
      <c r="AE942" s="2" t="s">
        <v>3821</v>
      </c>
    </row>
    <row r="943" spans="1:72" ht="13.5" customHeight="1">
      <c r="A943" s="5" t="str">
        <f t="shared" si="48"/>
        <v>1861_각현내_050</v>
      </c>
      <c r="B943" s="2">
        <v>1861</v>
      </c>
      <c r="C943" s="2" t="s">
        <v>5173</v>
      </c>
      <c r="D943" s="2" t="s">
        <v>5174</v>
      </c>
      <c r="E943" s="2">
        <v>942</v>
      </c>
      <c r="F943" s="2">
        <v>3</v>
      </c>
      <c r="G943" s="2" t="s">
        <v>1053</v>
      </c>
      <c r="H943" s="2" t="s">
        <v>2870</v>
      </c>
      <c r="I943" s="2">
        <v>18</v>
      </c>
      <c r="L943" s="2">
        <v>1</v>
      </c>
      <c r="M943" s="2" t="s">
        <v>1853</v>
      </c>
      <c r="N943" s="2" t="s">
        <v>2906</v>
      </c>
      <c r="S943" s="2" t="s">
        <v>109</v>
      </c>
      <c r="T943" s="2" t="s">
        <v>2945</v>
      </c>
      <c r="Y943" s="2" t="s">
        <v>548</v>
      </c>
      <c r="Z943" s="2" t="s">
        <v>3155</v>
      </c>
      <c r="AC943" s="2">
        <v>19</v>
      </c>
      <c r="AD943" s="2" t="s">
        <v>346</v>
      </c>
      <c r="AE943" s="2" t="s">
        <v>3846</v>
      </c>
    </row>
    <row r="944" spans="1:72" ht="13.5" customHeight="1">
      <c r="A944" s="5" t="str">
        <f t="shared" si="48"/>
        <v>1861_각현내_050</v>
      </c>
      <c r="B944" s="2">
        <v>1861</v>
      </c>
      <c r="C944" s="2" t="s">
        <v>5173</v>
      </c>
      <c r="D944" s="2" t="s">
        <v>5174</v>
      </c>
      <c r="E944" s="2">
        <v>943</v>
      </c>
      <c r="F944" s="2">
        <v>3</v>
      </c>
      <c r="G944" s="2" t="s">
        <v>1053</v>
      </c>
      <c r="H944" s="2" t="s">
        <v>2870</v>
      </c>
      <c r="I944" s="2">
        <v>18</v>
      </c>
      <c r="L944" s="2">
        <v>1</v>
      </c>
      <c r="M944" s="2" t="s">
        <v>1853</v>
      </c>
      <c r="N944" s="2" t="s">
        <v>2906</v>
      </c>
      <c r="S944" s="2" t="s">
        <v>109</v>
      </c>
      <c r="T944" s="2" t="s">
        <v>2945</v>
      </c>
      <c r="Y944" s="2" t="s">
        <v>1863</v>
      </c>
      <c r="Z944" s="2" t="s">
        <v>3528</v>
      </c>
      <c r="AC944" s="2">
        <v>17</v>
      </c>
      <c r="AD944" s="2" t="s">
        <v>125</v>
      </c>
      <c r="AE944" s="2" t="s">
        <v>3825</v>
      </c>
    </row>
    <row r="945" spans="1:72" ht="13.5" customHeight="1">
      <c r="A945" s="5" t="str">
        <f t="shared" si="48"/>
        <v>1861_각현내_050</v>
      </c>
      <c r="B945" s="2">
        <v>1861</v>
      </c>
      <c r="C945" s="2" t="s">
        <v>5173</v>
      </c>
      <c r="D945" s="2" t="s">
        <v>5174</v>
      </c>
      <c r="E945" s="2">
        <v>944</v>
      </c>
      <c r="F945" s="2">
        <v>3</v>
      </c>
      <c r="G945" s="2" t="s">
        <v>1053</v>
      </c>
      <c r="H945" s="2" t="s">
        <v>2870</v>
      </c>
      <c r="I945" s="2">
        <v>18</v>
      </c>
      <c r="L945" s="2">
        <v>1</v>
      </c>
      <c r="M945" s="2" t="s">
        <v>1853</v>
      </c>
      <c r="N945" s="2" t="s">
        <v>2906</v>
      </c>
      <c r="S945" s="2" t="s">
        <v>207</v>
      </c>
      <c r="T945" s="2" t="s">
        <v>2949</v>
      </c>
      <c r="AC945" s="2">
        <v>22</v>
      </c>
      <c r="AD945" s="2" t="s">
        <v>490</v>
      </c>
      <c r="AE945" s="2" t="s">
        <v>3854</v>
      </c>
    </row>
    <row r="946" spans="1:72" ht="13.5" customHeight="1">
      <c r="A946" s="5" t="str">
        <f t="shared" si="48"/>
        <v>1861_각현내_050</v>
      </c>
      <c r="B946" s="2">
        <v>1861</v>
      </c>
      <c r="C946" s="2" t="s">
        <v>5173</v>
      </c>
      <c r="D946" s="2" t="s">
        <v>5174</v>
      </c>
      <c r="E946" s="2">
        <v>945</v>
      </c>
      <c r="F946" s="2">
        <v>3</v>
      </c>
      <c r="G946" s="2" t="s">
        <v>1053</v>
      </c>
      <c r="H946" s="2" t="s">
        <v>2870</v>
      </c>
      <c r="I946" s="2">
        <v>18</v>
      </c>
      <c r="L946" s="2">
        <v>1</v>
      </c>
      <c r="M946" s="2" t="s">
        <v>1853</v>
      </c>
      <c r="N946" s="2" t="s">
        <v>2906</v>
      </c>
      <c r="S946" s="2" t="s">
        <v>207</v>
      </c>
      <c r="T946" s="2" t="s">
        <v>2949</v>
      </c>
      <c r="AC946" s="2">
        <v>24</v>
      </c>
      <c r="AD946" s="2" t="s">
        <v>38</v>
      </c>
      <c r="AE946" s="2" t="s">
        <v>3803</v>
      </c>
    </row>
    <row r="947" spans="1:72" ht="13.5" customHeight="1">
      <c r="A947" s="5" t="str">
        <f t="shared" si="48"/>
        <v>1861_각현내_050</v>
      </c>
      <c r="B947" s="2">
        <v>1861</v>
      </c>
      <c r="C947" s="2" t="s">
        <v>5173</v>
      </c>
      <c r="D947" s="2" t="s">
        <v>5174</v>
      </c>
      <c r="E947" s="2">
        <v>946</v>
      </c>
      <c r="F947" s="2">
        <v>3</v>
      </c>
      <c r="G947" s="2" t="s">
        <v>1053</v>
      </c>
      <c r="H947" s="2" t="s">
        <v>2870</v>
      </c>
      <c r="I947" s="2">
        <v>18</v>
      </c>
      <c r="L947" s="2">
        <v>1</v>
      </c>
      <c r="M947" s="2" t="s">
        <v>1853</v>
      </c>
      <c r="N947" s="2" t="s">
        <v>2906</v>
      </c>
      <c r="S947" s="2" t="s">
        <v>207</v>
      </c>
      <c r="T947" s="2" t="s">
        <v>2949</v>
      </c>
      <c r="AC947" s="2">
        <v>13</v>
      </c>
      <c r="AD947" s="2" t="s">
        <v>72</v>
      </c>
      <c r="AE947" s="2" t="s">
        <v>3809</v>
      </c>
    </row>
    <row r="948" spans="1:72" ht="13.5" customHeight="1">
      <c r="A948" s="5" t="str">
        <f t="shared" si="48"/>
        <v>1861_각현내_050</v>
      </c>
      <c r="B948" s="2">
        <v>1861</v>
      </c>
      <c r="C948" s="2" t="s">
        <v>5173</v>
      </c>
      <c r="D948" s="2" t="s">
        <v>5174</v>
      </c>
      <c r="E948" s="2">
        <v>947</v>
      </c>
      <c r="F948" s="2">
        <v>3</v>
      </c>
      <c r="G948" s="2" t="s">
        <v>1053</v>
      </c>
      <c r="H948" s="2" t="s">
        <v>2870</v>
      </c>
      <c r="I948" s="2">
        <v>18</v>
      </c>
      <c r="L948" s="2">
        <v>2</v>
      </c>
      <c r="M948" s="2" t="s">
        <v>5919</v>
      </c>
      <c r="N948" s="2" t="s">
        <v>5920</v>
      </c>
      <c r="T948" s="2" t="s">
        <v>5220</v>
      </c>
      <c r="U948" s="2" t="s">
        <v>229</v>
      </c>
      <c r="V948" s="2" t="s">
        <v>2966</v>
      </c>
      <c r="W948" s="2" t="s">
        <v>284</v>
      </c>
      <c r="X948" s="2" t="s">
        <v>3000</v>
      </c>
      <c r="Y948" s="2" t="s">
        <v>80</v>
      </c>
      <c r="Z948" s="2" t="s">
        <v>3044</v>
      </c>
      <c r="AC948" s="2">
        <v>35</v>
      </c>
      <c r="AD948" s="2" t="s">
        <v>449</v>
      </c>
      <c r="AE948" s="2" t="s">
        <v>3851</v>
      </c>
      <c r="AJ948" s="2" t="s">
        <v>17</v>
      </c>
      <c r="AK948" s="2" t="s">
        <v>3864</v>
      </c>
      <c r="AL948" s="2" t="s">
        <v>142</v>
      </c>
      <c r="AM948" s="2" t="s">
        <v>3884</v>
      </c>
      <c r="AT948" s="2" t="s">
        <v>229</v>
      </c>
      <c r="AU948" s="2" t="s">
        <v>2966</v>
      </c>
      <c r="AV948" s="2" t="s">
        <v>1531</v>
      </c>
      <c r="AW948" s="2" t="s">
        <v>4113</v>
      </c>
      <c r="BG948" s="2" t="s">
        <v>229</v>
      </c>
      <c r="BH948" s="2" t="s">
        <v>2966</v>
      </c>
      <c r="BI948" s="2" t="s">
        <v>1864</v>
      </c>
      <c r="BJ948" s="2" t="s">
        <v>4491</v>
      </c>
      <c r="BK948" s="2" t="s">
        <v>229</v>
      </c>
      <c r="BL948" s="2" t="s">
        <v>2966</v>
      </c>
      <c r="BM948" s="2" t="s">
        <v>691</v>
      </c>
      <c r="BN948" s="2" t="s">
        <v>4360</v>
      </c>
      <c r="BO948" s="2" t="s">
        <v>229</v>
      </c>
      <c r="BP948" s="2" t="s">
        <v>2966</v>
      </c>
      <c r="BQ948" s="2" t="s">
        <v>1865</v>
      </c>
      <c r="BR948" s="2" t="s">
        <v>5422</v>
      </c>
      <c r="BS948" s="2" t="s">
        <v>94</v>
      </c>
      <c r="BT948" s="2" t="s">
        <v>5274</v>
      </c>
    </row>
    <row r="949" spans="1:72" ht="13.5" customHeight="1">
      <c r="A949" s="5" t="str">
        <f t="shared" si="48"/>
        <v>1861_각현내_050</v>
      </c>
      <c r="B949" s="2">
        <v>1861</v>
      </c>
      <c r="C949" s="2" t="s">
        <v>5173</v>
      </c>
      <c r="D949" s="2" t="s">
        <v>5174</v>
      </c>
      <c r="E949" s="2">
        <v>948</v>
      </c>
      <c r="F949" s="2">
        <v>3</v>
      </c>
      <c r="G949" s="2" t="s">
        <v>1053</v>
      </c>
      <c r="H949" s="2" t="s">
        <v>2870</v>
      </c>
      <c r="I949" s="2">
        <v>18</v>
      </c>
      <c r="L949" s="2">
        <v>2</v>
      </c>
      <c r="M949" s="2" t="s">
        <v>5919</v>
      </c>
      <c r="N949" s="2" t="s">
        <v>5920</v>
      </c>
      <c r="S949" s="2" t="s">
        <v>51</v>
      </c>
      <c r="T949" s="2" t="s">
        <v>2942</v>
      </c>
      <c r="W949" s="2" t="s">
        <v>47</v>
      </c>
      <c r="X949" s="2" t="s">
        <v>5196</v>
      </c>
      <c r="Y949" s="2" t="s">
        <v>10</v>
      </c>
      <c r="Z949" s="2" t="s">
        <v>2986</v>
      </c>
      <c r="AC949" s="2">
        <v>39</v>
      </c>
      <c r="AD949" s="2" t="s">
        <v>156</v>
      </c>
      <c r="AE949" s="2" t="s">
        <v>3829</v>
      </c>
      <c r="AJ949" s="2" t="s">
        <v>17</v>
      </c>
      <c r="AK949" s="2" t="s">
        <v>3864</v>
      </c>
      <c r="AL949" s="2" t="s">
        <v>415</v>
      </c>
      <c r="AM949" s="2" t="s">
        <v>3898</v>
      </c>
      <c r="AT949" s="2" t="s">
        <v>137</v>
      </c>
      <c r="AU949" s="2" t="s">
        <v>2972</v>
      </c>
      <c r="AV949" s="2" t="s">
        <v>1866</v>
      </c>
      <c r="AW949" s="2" t="s">
        <v>5293</v>
      </c>
      <c r="BG949" s="2" t="s">
        <v>137</v>
      </c>
      <c r="BH949" s="2" t="s">
        <v>2972</v>
      </c>
      <c r="BI949" s="2" t="s">
        <v>1867</v>
      </c>
      <c r="BJ949" s="2" t="s">
        <v>4492</v>
      </c>
      <c r="BK949" s="2" t="s">
        <v>137</v>
      </c>
      <c r="BL949" s="2" t="s">
        <v>2972</v>
      </c>
      <c r="BM949" s="2" t="s">
        <v>1868</v>
      </c>
      <c r="BN949" s="2" t="s">
        <v>4770</v>
      </c>
      <c r="BO949" s="2" t="s">
        <v>137</v>
      </c>
      <c r="BP949" s="2" t="s">
        <v>2972</v>
      </c>
      <c r="BQ949" s="2" t="s">
        <v>1679</v>
      </c>
      <c r="BR949" s="2" t="s">
        <v>5013</v>
      </c>
      <c r="BS949" s="2" t="s">
        <v>39</v>
      </c>
      <c r="BT949" s="2" t="s">
        <v>3867</v>
      </c>
    </row>
    <row r="950" spans="1:72" ht="13.5" customHeight="1">
      <c r="A950" s="5" t="str">
        <f t="shared" ref="A950:A973" si="49">HYPERLINK("http://kyu.snu.ac.kr/sdhj/index.jsp?type=hj/GK14785_00_IH_0001_051.jpg","1861_각현내_051")</f>
        <v>1861_각현내_051</v>
      </c>
      <c r="B950" s="2">
        <v>1861</v>
      </c>
      <c r="C950" s="2" t="s">
        <v>5173</v>
      </c>
      <c r="D950" s="2" t="s">
        <v>5174</v>
      </c>
      <c r="E950" s="2">
        <v>949</v>
      </c>
      <c r="F950" s="2">
        <v>3</v>
      </c>
      <c r="G950" s="2" t="s">
        <v>1053</v>
      </c>
      <c r="H950" s="2" t="s">
        <v>2870</v>
      </c>
      <c r="I950" s="2">
        <v>18</v>
      </c>
      <c r="L950" s="2">
        <v>2</v>
      </c>
      <c r="M950" s="2" t="s">
        <v>5919</v>
      </c>
      <c r="N950" s="2" t="s">
        <v>5920</v>
      </c>
      <c r="S950" s="2" t="s">
        <v>59</v>
      </c>
      <c r="T950" s="2" t="s">
        <v>2943</v>
      </c>
      <c r="Y950" s="2" t="s">
        <v>1869</v>
      </c>
      <c r="Z950" s="2" t="s">
        <v>3529</v>
      </c>
      <c r="AC950" s="2">
        <v>34</v>
      </c>
      <c r="AD950" s="2" t="s">
        <v>136</v>
      </c>
      <c r="AE950" s="2" t="s">
        <v>3827</v>
      </c>
    </row>
    <row r="951" spans="1:72" ht="13.5" customHeight="1">
      <c r="A951" s="5" t="str">
        <f t="shared" si="49"/>
        <v>1861_각현내_051</v>
      </c>
      <c r="B951" s="2">
        <v>1861</v>
      </c>
      <c r="C951" s="2" t="s">
        <v>5173</v>
      </c>
      <c r="D951" s="2" t="s">
        <v>5174</v>
      </c>
      <c r="E951" s="2">
        <v>950</v>
      </c>
      <c r="F951" s="2">
        <v>3</v>
      </c>
      <c r="G951" s="2" t="s">
        <v>1053</v>
      </c>
      <c r="H951" s="2" t="s">
        <v>2870</v>
      </c>
      <c r="I951" s="2">
        <v>18</v>
      </c>
      <c r="L951" s="2">
        <v>2</v>
      </c>
      <c r="M951" s="2" t="s">
        <v>5919</v>
      </c>
      <c r="N951" s="2" t="s">
        <v>5920</v>
      </c>
      <c r="S951" s="2" t="s">
        <v>1284</v>
      </c>
      <c r="T951" s="2" t="s">
        <v>2954</v>
      </c>
      <c r="W951" s="2" t="s">
        <v>276</v>
      </c>
      <c r="X951" s="2" t="s">
        <v>2999</v>
      </c>
      <c r="Y951" s="2" t="s">
        <v>10</v>
      </c>
      <c r="Z951" s="2" t="s">
        <v>2986</v>
      </c>
      <c r="AC951" s="2">
        <v>24</v>
      </c>
      <c r="AD951" s="2" t="s">
        <v>490</v>
      </c>
      <c r="AE951" s="2" t="s">
        <v>3854</v>
      </c>
    </row>
    <row r="952" spans="1:72" ht="13.5" customHeight="1">
      <c r="A952" s="5" t="str">
        <f t="shared" si="49"/>
        <v>1861_각현내_051</v>
      </c>
      <c r="B952" s="2">
        <v>1861</v>
      </c>
      <c r="C952" s="2" t="s">
        <v>5173</v>
      </c>
      <c r="D952" s="2" t="s">
        <v>5174</v>
      </c>
      <c r="E952" s="2">
        <v>951</v>
      </c>
      <c r="F952" s="2">
        <v>3</v>
      </c>
      <c r="G952" s="2" t="s">
        <v>1053</v>
      </c>
      <c r="H952" s="2" t="s">
        <v>2870</v>
      </c>
      <c r="I952" s="2">
        <v>18</v>
      </c>
      <c r="L952" s="2">
        <v>2</v>
      </c>
      <c r="M952" s="2" t="s">
        <v>5919</v>
      </c>
      <c r="N952" s="2" t="s">
        <v>5920</v>
      </c>
      <c r="S952" s="2" t="s">
        <v>1223</v>
      </c>
      <c r="T952" s="2" t="s">
        <v>2952</v>
      </c>
      <c r="AC952" s="2">
        <v>23</v>
      </c>
      <c r="AD952" s="2" t="s">
        <v>53</v>
      </c>
      <c r="AE952" s="2" t="s">
        <v>3805</v>
      </c>
    </row>
    <row r="953" spans="1:72" ht="13.5" customHeight="1">
      <c r="A953" s="5" t="str">
        <f t="shared" si="49"/>
        <v>1861_각현내_051</v>
      </c>
      <c r="B953" s="2">
        <v>1861</v>
      </c>
      <c r="C953" s="2" t="s">
        <v>5173</v>
      </c>
      <c r="D953" s="2" t="s">
        <v>5174</v>
      </c>
      <c r="E953" s="2">
        <v>952</v>
      </c>
      <c r="F953" s="2">
        <v>3</v>
      </c>
      <c r="G953" s="2" t="s">
        <v>1053</v>
      </c>
      <c r="H953" s="2" t="s">
        <v>2870</v>
      </c>
      <c r="I953" s="2">
        <v>18</v>
      </c>
      <c r="L953" s="2">
        <v>2</v>
      </c>
      <c r="M953" s="2" t="s">
        <v>5919</v>
      </c>
      <c r="N953" s="2" t="s">
        <v>5920</v>
      </c>
      <c r="S953" s="2" t="s">
        <v>207</v>
      </c>
      <c r="T953" s="2" t="s">
        <v>2949</v>
      </c>
      <c r="AC953" s="2">
        <v>5</v>
      </c>
      <c r="AD953" s="2" t="s">
        <v>257</v>
      </c>
      <c r="AE953" s="2" t="s">
        <v>3838</v>
      </c>
    </row>
    <row r="954" spans="1:72" ht="13.5" customHeight="1">
      <c r="A954" s="5" t="str">
        <f t="shared" si="49"/>
        <v>1861_각현내_051</v>
      </c>
      <c r="B954" s="2">
        <v>1861</v>
      </c>
      <c r="C954" s="2" t="s">
        <v>5173</v>
      </c>
      <c r="D954" s="2" t="s">
        <v>5174</v>
      </c>
      <c r="E954" s="2">
        <v>953</v>
      </c>
      <c r="F954" s="2">
        <v>3</v>
      </c>
      <c r="G954" s="2" t="s">
        <v>1053</v>
      </c>
      <c r="H954" s="2" t="s">
        <v>2870</v>
      </c>
      <c r="I954" s="2">
        <v>18</v>
      </c>
      <c r="L954" s="2">
        <v>3</v>
      </c>
      <c r="M954" s="2" t="s">
        <v>5921</v>
      </c>
      <c r="N954" s="2" t="s">
        <v>5922</v>
      </c>
      <c r="T954" s="2" t="s">
        <v>5220</v>
      </c>
      <c r="U954" s="2" t="s">
        <v>229</v>
      </c>
      <c r="V954" s="2" t="s">
        <v>2966</v>
      </c>
      <c r="W954" s="2" t="s">
        <v>546</v>
      </c>
      <c r="X954" s="2" t="s">
        <v>3007</v>
      </c>
      <c r="Y954" s="2" t="s">
        <v>1870</v>
      </c>
      <c r="Z954" s="2" t="s">
        <v>3530</v>
      </c>
      <c r="AC954" s="2">
        <v>33</v>
      </c>
      <c r="AD954" s="2" t="s">
        <v>112</v>
      </c>
      <c r="AE954" s="2" t="s">
        <v>3819</v>
      </c>
      <c r="AJ954" s="2" t="s">
        <v>17</v>
      </c>
      <c r="AK954" s="2" t="s">
        <v>3864</v>
      </c>
      <c r="AL954" s="2" t="s">
        <v>39</v>
      </c>
      <c r="AM954" s="2" t="s">
        <v>3867</v>
      </c>
      <c r="AT954" s="2" t="s">
        <v>1058</v>
      </c>
      <c r="AU954" s="2" t="s">
        <v>3939</v>
      </c>
      <c r="AV954" s="2" t="s">
        <v>1871</v>
      </c>
      <c r="AW954" s="2" t="s">
        <v>4154</v>
      </c>
      <c r="BG954" s="2" t="s">
        <v>229</v>
      </c>
      <c r="BH954" s="2" t="s">
        <v>2966</v>
      </c>
      <c r="BI954" s="2" t="s">
        <v>1321</v>
      </c>
      <c r="BJ954" s="2" t="s">
        <v>4085</v>
      </c>
      <c r="BK954" s="2" t="s">
        <v>1058</v>
      </c>
      <c r="BL954" s="2" t="s">
        <v>3939</v>
      </c>
      <c r="BM954" s="2" t="s">
        <v>5372</v>
      </c>
      <c r="BN954" s="2" t="s">
        <v>5373</v>
      </c>
      <c r="BO954" s="2" t="s">
        <v>40</v>
      </c>
      <c r="BP954" s="2" t="s">
        <v>3927</v>
      </c>
      <c r="BQ954" s="2" t="s">
        <v>1872</v>
      </c>
      <c r="BR954" s="2" t="s">
        <v>5498</v>
      </c>
      <c r="BS954" s="2" t="s">
        <v>632</v>
      </c>
      <c r="BT954" s="2" t="s">
        <v>3892</v>
      </c>
    </row>
    <row r="955" spans="1:72" ht="13.5" customHeight="1">
      <c r="A955" s="5" t="str">
        <f t="shared" si="49"/>
        <v>1861_각현내_051</v>
      </c>
      <c r="B955" s="2">
        <v>1861</v>
      </c>
      <c r="C955" s="2" t="s">
        <v>5173</v>
      </c>
      <c r="D955" s="2" t="s">
        <v>5174</v>
      </c>
      <c r="E955" s="2">
        <v>954</v>
      </c>
      <c r="F955" s="2">
        <v>3</v>
      </c>
      <c r="G955" s="2" t="s">
        <v>1053</v>
      </c>
      <c r="H955" s="2" t="s">
        <v>2870</v>
      </c>
      <c r="I955" s="2">
        <v>18</v>
      </c>
      <c r="L955" s="2">
        <v>3</v>
      </c>
      <c r="M955" s="2" t="s">
        <v>5921</v>
      </c>
      <c r="N955" s="2" t="s">
        <v>5922</v>
      </c>
      <c r="S955" s="2" t="s">
        <v>51</v>
      </c>
      <c r="T955" s="2" t="s">
        <v>2942</v>
      </c>
      <c r="W955" s="2" t="s">
        <v>1530</v>
      </c>
      <c r="X955" s="2" t="s">
        <v>3023</v>
      </c>
      <c r="Y955" s="2" t="s">
        <v>10</v>
      </c>
      <c r="Z955" s="2" t="s">
        <v>2986</v>
      </c>
      <c r="AC955" s="2">
        <v>38</v>
      </c>
      <c r="AD955" s="2" t="s">
        <v>278</v>
      </c>
      <c r="AE955" s="2" t="s">
        <v>3839</v>
      </c>
      <c r="AJ955" s="2" t="s">
        <v>17</v>
      </c>
      <c r="AK955" s="2" t="s">
        <v>3864</v>
      </c>
      <c r="AL955" s="2" t="s">
        <v>172</v>
      </c>
      <c r="AM955" s="2" t="s">
        <v>3877</v>
      </c>
      <c r="AT955" s="2" t="s">
        <v>55</v>
      </c>
      <c r="AU955" s="2" t="s">
        <v>2962</v>
      </c>
      <c r="AV955" s="2" t="s">
        <v>1873</v>
      </c>
      <c r="AW955" s="2" t="s">
        <v>3443</v>
      </c>
      <c r="BG955" s="2" t="s">
        <v>40</v>
      </c>
      <c r="BH955" s="2" t="s">
        <v>3927</v>
      </c>
      <c r="BI955" s="2" t="s">
        <v>1874</v>
      </c>
      <c r="BJ955" s="2" t="s">
        <v>4493</v>
      </c>
      <c r="BK955" s="2" t="s">
        <v>40</v>
      </c>
      <c r="BL955" s="2" t="s">
        <v>3927</v>
      </c>
      <c r="BM955" s="2" t="s">
        <v>1875</v>
      </c>
      <c r="BN955" s="2" t="s">
        <v>4771</v>
      </c>
      <c r="BO955" s="2" t="s">
        <v>40</v>
      </c>
      <c r="BP955" s="2" t="s">
        <v>3927</v>
      </c>
      <c r="BQ955" s="2" t="s">
        <v>1876</v>
      </c>
      <c r="BR955" s="2" t="s">
        <v>5393</v>
      </c>
      <c r="BS955" s="2" t="s">
        <v>94</v>
      </c>
      <c r="BT955" s="2" t="s">
        <v>5274</v>
      </c>
    </row>
    <row r="956" spans="1:72" ht="13.5" customHeight="1">
      <c r="A956" s="5" t="str">
        <f t="shared" si="49"/>
        <v>1861_각현내_051</v>
      </c>
      <c r="B956" s="2">
        <v>1861</v>
      </c>
      <c r="C956" s="2" t="s">
        <v>5173</v>
      </c>
      <c r="D956" s="2" t="s">
        <v>5174</v>
      </c>
      <c r="E956" s="2">
        <v>955</v>
      </c>
      <c r="F956" s="2">
        <v>3</v>
      </c>
      <c r="G956" s="2" t="s">
        <v>1053</v>
      </c>
      <c r="H956" s="2" t="s">
        <v>2870</v>
      </c>
      <c r="I956" s="2">
        <v>18</v>
      </c>
      <c r="L956" s="2">
        <v>3</v>
      </c>
      <c r="M956" s="2" t="s">
        <v>5921</v>
      </c>
      <c r="N956" s="2" t="s">
        <v>5922</v>
      </c>
      <c r="S956" s="2" t="s">
        <v>109</v>
      </c>
      <c r="T956" s="2" t="s">
        <v>2945</v>
      </c>
      <c r="Y956" s="2" t="s">
        <v>1877</v>
      </c>
      <c r="Z956" s="2" t="s">
        <v>3531</v>
      </c>
      <c r="AC956" s="2">
        <v>15</v>
      </c>
      <c r="AD956" s="2" t="s">
        <v>178</v>
      </c>
      <c r="AE956" s="2" t="s">
        <v>3830</v>
      </c>
    </row>
    <row r="957" spans="1:72" ht="13.5" customHeight="1">
      <c r="A957" s="5" t="str">
        <f t="shared" si="49"/>
        <v>1861_각현내_051</v>
      </c>
      <c r="B957" s="2">
        <v>1861</v>
      </c>
      <c r="C957" s="2" t="s">
        <v>5173</v>
      </c>
      <c r="D957" s="2" t="s">
        <v>5174</v>
      </c>
      <c r="E957" s="2">
        <v>956</v>
      </c>
      <c r="F957" s="2">
        <v>3</v>
      </c>
      <c r="G957" s="2" t="s">
        <v>1053</v>
      </c>
      <c r="H957" s="2" t="s">
        <v>2870</v>
      </c>
      <c r="I957" s="2">
        <v>18</v>
      </c>
      <c r="L957" s="2">
        <v>3</v>
      </c>
      <c r="M957" s="2" t="s">
        <v>5921</v>
      </c>
      <c r="N957" s="2" t="s">
        <v>5922</v>
      </c>
      <c r="S957" s="2" t="s">
        <v>207</v>
      </c>
      <c r="T957" s="2" t="s">
        <v>2949</v>
      </c>
      <c r="AC957" s="2">
        <v>18</v>
      </c>
      <c r="AD957" s="2" t="s">
        <v>125</v>
      </c>
      <c r="AE957" s="2" t="s">
        <v>3825</v>
      </c>
    </row>
    <row r="958" spans="1:72" ht="13.5" customHeight="1">
      <c r="A958" s="5" t="str">
        <f t="shared" si="49"/>
        <v>1861_각현내_051</v>
      </c>
      <c r="B958" s="2">
        <v>1861</v>
      </c>
      <c r="C958" s="2" t="s">
        <v>5173</v>
      </c>
      <c r="D958" s="2" t="s">
        <v>5174</v>
      </c>
      <c r="E958" s="2">
        <v>957</v>
      </c>
      <c r="F958" s="2">
        <v>3</v>
      </c>
      <c r="G958" s="2" t="s">
        <v>1053</v>
      </c>
      <c r="H958" s="2" t="s">
        <v>2870</v>
      </c>
      <c r="I958" s="2">
        <v>18</v>
      </c>
      <c r="L958" s="2">
        <v>3</v>
      </c>
      <c r="M958" s="2" t="s">
        <v>5921</v>
      </c>
      <c r="N958" s="2" t="s">
        <v>5922</v>
      </c>
      <c r="S958" s="2" t="s">
        <v>207</v>
      </c>
      <c r="T958" s="2" t="s">
        <v>2949</v>
      </c>
      <c r="AC958" s="2">
        <v>13</v>
      </c>
      <c r="AD958" s="2" t="s">
        <v>72</v>
      </c>
      <c r="AE958" s="2" t="s">
        <v>3809</v>
      </c>
    </row>
    <row r="959" spans="1:72" ht="13.5" customHeight="1">
      <c r="A959" s="5" t="str">
        <f t="shared" si="49"/>
        <v>1861_각현내_051</v>
      </c>
      <c r="B959" s="2">
        <v>1861</v>
      </c>
      <c r="C959" s="2" t="s">
        <v>5173</v>
      </c>
      <c r="D959" s="2" t="s">
        <v>5174</v>
      </c>
      <c r="E959" s="2">
        <v>958</v>
      </c>
      <c r="F959" s="2">
        <v>3</v>
      </c>
      <c r="G959" s="2" t="s">
        <v>1053</v>
      </c>
      <c r="H959" s="2" t="s">
        <v>2870</v>
      </c>
      <c r="I959" s="2">
        <v>18</v>
      </c>
      <c r="L959" s="2">
        <v>3</v>
      </c>
      <c r="M959" s="2" t="s">
        <v>5921</v>
      </c>
      <c r="N959" s="2" t="s">
        <v>5922</v>
      </c>
      <c r="T959" s="2" t="s">
        <v>5221</v>
      </c>
      <c r="U959" s="2" t="s">
        <v>63</v>
      </c>
      <c r="V959" s="2" t="s">
        <v>2960</v>
      </c>
      <c r="Y959" s="2" t="s">
        <v>1878</v>
      </c>
      <c r="Z959" s="2" t="s">
        <v>3532</v>
      </c>
      <c r="AC959" s="2">
        <v>36</v>
      </c>
      <c r="AD959" s="2" t="s">
        <v>53</v>
      </c>
      <c r="AE959" s="2" t="s">
        <v>3805</v>
      </c>
    </row>
    <row r="960" spans="1:72" ht="13.5" customHeight="1">
      <c r="A960" s="5" t="str">
        <f t="shared" si="49"/>
        <v>1861_각현내_051</v>
      </c>
      <c r="B960" s="2">
        <v>1861</v>
      </c>
      <c r="C960" s="2" t="s">
        <v>5173</v>
      </c>
      <c r="D960" s="2" t="s">
        <v>5174</v>
      </c>
      <c r="E960" s="2">
        <v>959</v>
      </c>
      <c r="F960" s="2">
        <v>3</v>
      </c>
      <c r="G960" s="2" t="s">
        <v>1053</v>
      </c>
      <c r="H960" s="2" t="s">
        <v>2870</v>
      </c>
      <c r="I960" s="2">
        <v>18</v>
      </c>
      <c r="L960" s="2">
        <v>3</v>
      </c>
      <c r="M960" s="2" t="s">
        <v>5921</v>
      </c>
      <c r="N960" s="2" t="s">
        <v>5922</v>
      </c>
      <c r="T960" s="2" t="s">
        <v>5221</v>
      </c>
      <c r="U960" s="2" t="s">
        <v>66</v>
      </c>
      <c r="V960" s="2" t="s">
        <v>2961</v>
      </c>
      <c r="Y960" s="2" t="s">
        <v>1879</v>
      </c>
      <c r="Z960" s="2" t="s">
        <v>3533</v>
      </c>
      <c r="AC960" s="2">
        <v>24</v>
      </c>
      <c r="AD960" s="2" t="s">
        <v>117</v>
      </c>
      <c r="AE960" s="2" t="s">
        <v>3821</v>
      </c>
    </row>
    <row r="961" spans="1:72" ht="13.5" customHeight="1">
      <c r="A961" s="5" t="str">
        <f t="shared" si="49"/>
        <v>1861_각현내_051</v>
      </c>
      <c r="B961" s="2">
        <v>1861</v>
      </c>
      <c r="C961" s="2" t="s">
        <v>5173</v>
      </c>
      <c r="D961" s="2" t="s">
        <v>5174</v>
      </c>
      <c r="E961" s="2">
        <v>960</v>
      </c>
      <c r="F961" s="2">
        <v>3</v>
      </c>
      <c r="G961" s="2" t="s">
        <v>1053</v>
      </c>
      <c r="H961" s="2" t="s">
        <v>2870</v>
      </c>
      <c r="I961" s="2">
        <v>18</v>
      </c>
      <c r="L961" s="2">
        <v>3</v>
      </c>
      <c r="M961" s="2" t="s">
        <v>5921</v>
      </c>
      <c r="N961" s="2" t="s">
        <v>5922</v>
      </c>
      <c r="T961" s="2" t="s">
        <v>5221</v>
      </c>
      <c r="U961" s="2" t="s">
        <v>66</v>
      </c>
      <c r="V961" s="2" t="s">
        <v>2961</v>
      </c>
      <c r="Y961" s="2" t="s">
        <v>1880</v>
      </c>
      <c r="Z961" s="2" t="s">
        <v>3534</v>
      </c>
      <c r="AC961" s="2">
        <v>23</v>
      </c>
      <c r="AD961" s="2" t="s">
        <v>119</v>
      </c>
      <c r="AE961" s="2" t="s">
        <v>3822</v>
      </c>
    </row>
    <row r="962" spans="1:72" ht="13.5" customHeight="1">
      <c r="A962" s="5" t="str">
        <f t="shared" si="49"/>
        <v>1861_각현내_051</v>
      </c>
      <c r="B962" s="2">
        <v>1861</v>
      </c>
      <c r="C962" s="2" t="s">
        <v>5173</v>
      </c>
      <c r="D962" s="2" t="s">
        <v>5174</v>
      </c>
      <c r="E962" s="2">
        <v>961</v>
      </c>
      <c r="F962" s="2">
        <v>3</v>
      </c>
      <c r="G962" s="2" t="s">
        <v>1053</v>
      </c>
      <c r="H962" s="2" t="s">
        <v>2870</v>
      </c>
      <c r="I962" s="2">
        <v>18</v>
      </c>
      <c r="L962" s="2">
        <v>4</v>
      </c>
      <c r="M962" s="2" t="s">
        <v>5923</v>
      </c>
      <c r="N962" s="2" t="s">
        <v>5924</v>
      </c>
      <c r="T962" s="2" t="s">
        <v>5220</v>
      </c>
      <c r="U962" s="2" t="s">
        <v>229</v>
      </c>
      <c r="V962" s="2" t="s">
        <v>2966</v>
      </c>
      <c r="W962" s="2" t="s">
        <v>95</v>
      </c>
      <c r="X962" s="2" t="s">
        <v>5192</v>
      </c>
      <c r="Y962" s="2" t="s">
        <v>1405</v>
      </c>
      <c r="Z962" s="2" t="s">
        <v>3535</v>
      </c>
      <c r="AC962" s="2">
        <v>75</v>
      </c>
      <c r="AD962" s="2" t="s">
        <v>178</v>
      </c>
      <c r="AE962" s="2" t="s">
        <v>3830</v>
      </c>
      <c r="AJ962" s="2" t="s">
        <v>17</v>
      </c>
      <c r="AK962" s="2" t="s">
        <v>3864</v>
      </c>
      <c r="AL962" s="2" t="s">
        <v>94</v>
      </c>
      <c r="AM962" s="2" t="s">
        <v>5274</v>
      </c>
      <c r="AT962" s="2" t="s">
        <v>229</v>
      </c>
      <c r="AU962" s="2" t="s">
        <v>2966</v>
      </c>
      <c r="AV962" s="2" t="s">
        <v>1881</v>
      </c>
      <c r="AW962" s="2" t="s">
        <v>4155</v>
      </c>
      <c r="BG962" s="2" t="s">
        <v>229</v>
      </c>
      <c r="BH962" s="2" t="s">
        <v>2966</v>
      </c>
      <c r="BI962" s="2" t="s">
        <v>1882</v>
      </c>
      <c r="BJ962" s="2" t="s">
        <v>4494</v>
      </c>
      <c r="BK962" s="2" t="s">
        <v>229</v>
      </c>
      <c r="BL962" s="2" t="s">
        <v>2966</v>
      </c>
      <c r="BM962" s="2" t="s">
        <v>1883</v>
      </c>
      <c r="BN962" s="2" t="s">
        <v>4772</v>
      </c>
      <c r="BO962" s="2" t="s">
        <v>137</v>
      </c>
      <c r="BP962" s="2" t="s">
        <v>2972</v>
      </c>
      <c r="BQ962" s="2" t="s">
        <v>1679</v>
      </c>
      <c r="BR962" s="2" t="s">
        <v>5013</v>
      </c>
      <c r="BS962" s="2" t="s">
        <v>625</v>
      </c>
      <c r="BT962" s="2" t="s">
        <v>3283</v>
      </c>
    </row>
    <row r="963" spans="1:72" ht="13.5" customHeight="1">
      <c r="A963" s="5" t="str">
        <f t="shared" si="49"/>
        <v>1861_각현내_051</v>
      </c>
      <c r="B963" s="2">
        <v>1861</v>
      </c>
      <c r="C963" s="2" t="s">
        <v>5173</v>
      </c>
      <c r="D963" s="2" t="s">
        <v>5174</v>
      </c>
      <c r="E963" s="2">
        <v>962</v>
      </c>
      <c r="F963" s="2">
        <v>3</v>
      </c>
      <c r="G963" s="2" t="s">
        <v>1053</v>
      </c>
      <c r="H963" s="2" t="s">
        <v>2870</v>
      </c>
      <c r="I963" s="2">
        <v>18</v>
      </c>
      <c r="L963" s="2">
        <v>4</v>
      </c>
      <c r="M963" s="2" t="s">
        <v>5923</v>
      </c>
      <c r="N963" s="2" t="s">
        <v>5924</v>
      </c>
      <c r="S963" s="2" t="s">
        <v>51</v>
      </c>
      <c r="T963" s="2" t="s">
        <v>2942</v>
      </c>
      <c r="W963" s="2" t="s">
        <v>488</v>
      </c>
      <c r="X963" s="2" t="s">
        <v>3004</v>
      </c>
      <c r="Y963" s="2" t="s">
        <v>10</v>
      </c>
      <c r="Z963" s="2" t="s">
        <v>2986</v>
      </c>
      <c r="AC963" s="2">
        <v>75</v>
      </c>
      <c r="AD963" s="2" t="s">
        <v>178</v>
      </c>
      <c r="AE963" s="2" t="s">
        <v>3830</v>
      </c>
      <c r="AJ963" s="2" t="s">
        <v>17</v>
      </c>
      <c r="AK963" s="2" t="s">
        <v>3864</v>
      </c>
      <c r="AL963" s="2" t="s">
        <v>147</v>
      </c>
      <c r="AM963" s="2" t="s">
        <v>3874</v>
      </c>
      <c r="AT963" s="2" t="s">
        <v>137</v>
      </c>
      <c r="AU963" s="2" t="s">
        <v>2972</v>
      </c>
      <c r="AV963" s="2" t="s">
        <v>1884</v>
      </c>
      <c r="AW963" s="2" t="s">
        <v>5301</v>
      </c>
      <c r="BG963" s="2" t="s">
        <v>137</v>
      </c>
      <c r="BH963" s="2" t="s">
        <v>2972</v>
      </c>
      <c r="BI963" s="2" t="s">
        <v>1885</v>
      </c>
      <c r="BJ963" s="2" t="s">
        <v>4495</v>
      </c>
      <c r="BK963" s="2" t="s">
        <v>137</v>
      </c>
      <c r="BL963" s="2" t="s">
        <v>2972</v>
      </c>
      <c r="BM963" s="2" t="s">
        <v>732</v>
      </c>
      <c r="BN963" s="2" t="s">
        <v>4116</v>
      </c>
      <c r="BO963" s="2" t="s">
        <v>137</v>
      </c>
      <c r="BP963" s="2" t="s">
        <v>2972</v>
      </c>
      <c r="BQ963" s="2" t="s">
        <v>1886</v>
      </c>
      <c r="BR963" s="2" t="s">
        <v>5491</v>
      </c>
      <c r="BS963" s="2" t="s">
        <v>94</v>
      </c>
      <c r="BT963" s="2" t="s">
        <v>5274</v>
      </c>
    </row>
    <row r="964" spans="1:72" ht="13.5" customHeight="1">
      <c r="A964" s="5" t="str">
        <f t="shared" si="49"/>
        <v>1861_각현내_051</v>
      </c>
      <c r="B964" s="2">
        <v>1861</v>
      </c>
      <c r="C964" s="2" t="s">
        <v>5173</v>
      </c>
      <c r="D964" s="2" t="s">
        <v>5174</v>
      </c>
      <c r="E964" s="2">
        <v>963</v>
      </c>
      <c r="F964" s="2">
        <v>3</v>
      </c>
      <c r="G964" s="2" t="s">
        <v>1053</v>
      </c>
      <c r="H964" s="2" t="s">
        <v>2870</v>
      </c>
      <c r="I964" s="2">
        <v>18</v>
      </c>
      <c r="L964" s="2">
        <v>4</v>
      </c>
      <c r="M964" s="2" t="s">
        <v>5923</v>
      </c>
      <c r="N964" s="2" t="s">
        <v>5924</v>
      </c>
      <c r="S964" s="2" t="s">
        <v>109</v>
      </c>
      <c r="T964" s="2" t="s">
        <v>2945</v>
      </c>
      <c r="Y964" s="2" t="s">
        <v>657</v>
      </c>
      <c r="Z964" s="2" t="s">
        <v>3248</v>
      </c>
      <c r="AC964" s="2">
        <v>49</v>
      </c>
      <c r="AD964" s="2" t="s">
        <v>442</v>
      </c>
      <c r="AE964" s="2" t="s">
        <v>3850</v>
      </c>
    </row>
    <row r="965" spans="1:72" ht="13.5" customHeight="1">
      <c r="A965" s="5" t="str">
        <f t="shared" si="49"/>
        <v>1861_각현내_051</v>
      </c>
      <c r="B965" s="2">
        <v>1861</v>
      </c>
      <c r="C965" s="2" t="s">
        <v>5173</v>
      </c>
      <c r="D965" s="2" t="s">
        <v>5174</v>
      </c>
      <c r="E965" s="2">
        <v>964</v>
      </c>
      <c r="F965" s="2">
        <v>3</v>
      </c>
      <c r="G965" s="2" t="s">
        <v>1053</v>
      </c>
      <c r="H965" s="2" t="s">
        <v>2870</v>
      </c>
      <c r="I965" s="2">
        <v>18</v>
      </c>
      <c r="L965" s="2">
        <v>4</v>
      </c>
      <c r="M965" s="2" t="s">
        <v>5923</v>
      </c>
      <c r="N965" s="2" t="s">
        <v>5924</v>
      </c>
      <c r="S965" s="2" t="s">
        <v>111</v>
      </c>
      <c r="T965" s="2" t="s">
        <v>2946</v>
      </c>
      <c r="W965" s="2" t="s">
        <v>95</v>
      </c>
      <c r="X965" s="2" t="s">
        <v>5192</v>
      </c>
      <c r="Y965" s="2" t="s">
        <v>10</v>
      </c>
      <c r="Z965" s="2" t="s">
        <v>2986</v>
      </c>
      <c r="AC965" s="2">
        <v>38</v>
      </c>
      <c r="AD965" s="2" t="s">
        <v>278</v>
      </c>
      <c r="AE965" s="2" t="s">
        <v>3839</v>
      </c>
    </row>
    <row r="966" spans="1:72" ht="13.5" customHeight="1">
      <c r="A966" s="5" t="str">
        <f t="shared" si="49"/>
        <v>1861_각현내_051</v>
      </c>
      <c r="B966" s="2">
        <v>1861</v>
      </c>
      <c r="C966" s="2" t="s">
        <v>5173</v>
      </c>
      <c r="D966" s="2" t="s">
        <v>5174</v>
      </c>
      <c r="E966" s="2">
        <v>965</v>
      </c>
      <c r="F966" s="2">
        <v>3</v>
      </c>
      <c r="G966" s="2" t="s">
        <v>1053</v>
      </c>
      <c r="H966" s="2" t="s">
        <v>2870</v>
      </c>
      <c r="I966" s="2">
        <v>18</v>
      </c>
      <c r="L966" s="2">
        <v>4</v>
      </c>
      <c r="M966" s="2" t="s">
        <v>5923</v>
      </c>
      <c r="N966" s="2" t="s">
        <v>5924</v>
      </c>
      <c r="S966" s="2" t="s">
        <v>109</v>
      </c>
      <c r="T966" s="2" t="s">
        <v>2945</v>
      </c>
      <c r="Y966" s="2" t="s">
        <v>1887</v>
      </c>
      <c r="Z966" s="2" t="s">
        <v>3536</v>
      </c>
      <c r="AC966" s="2">
        <v>42</v>
      </c>
      <c r="AD966" s="2" t="s">
        <v>420</v>
      </c>
      <c r="AE966" s="2" t="s">
        <v>3849</v>
      </c>
    </row>
    <row r="967" spans="1:72" ht="13.5" customHeight="1">
      <c r="A967" s="5" t="str">
        <f t="shared" si="49"/>
        <v>1861_각현내_051</v>
      </c>
      <c r="B967" s="2">
        <v>1861</v>
      </c>
      <c r="C967" s="2" t="s">
        <v>5173</v>
      </c>
      <c r="D967" s="2" t="s">
        <v>5174</v>
      </c>
      <c r="E967" s="2">
        <v>966</v>
      </c>
      <c r="F967" s="2">
        <v>3</v>
      </c>
      <c r="G967" s="2" t="s">
        <v>1053</v>
      </c>
      <c r="H967" s="2" t="s">
        <v>2870</v>
      </c>
      <c r="I967" s="2">
        <v>18</v>
      </c>
      <c r="L967" s="2">
        <v>4</v>
      </c>
      <c r="M967" s="2" t="s">
        <v>5923</v>
      </c>
      <c r="N967" s="2" t="s">
        <v>5924</v>
      </c>
      <c r="S967" s="2" t="s">
        <v>109</v>
      </c>
      <c r="T967" s="2" t="s">
        <v>2945</v>
      </c>
      <c r="Y967" s="2" t="s">
        <v>1888</v>
      </c>
      <c r="Z967" s="2" t="s">
        <v>3537</v>
      </c>
      <c r="AC967" s="2">
        <v>29</v>
      </c>
      <c r="AD967" s="2" t="s">
        <v>450</v>
      </c>
      <c r="AE967" s="2" t="s">
        <v>3852</v>
      </c>
    </row>
    <row r="968" spans="1:72" ht="13.5" customHeight="1">
      <c r="A968" s="5" t="str">
        <f t="shared" si="49"/>
        <v>1861_각현내_051</v>
      </c>
      <c r="B968" s="2">
        <v>1861</v>
      </c>
      <c r="C968" s="2" t="s">
        <v>5173</v>
      </c>
      <c r="D968" s="2" t="s">
        <v>5174</v>
      </c>
      <c r="E968" s="2">
        <v>967</v>
      </c>
      <c r="F968" s="2">
        <v>3</v>
      </c>
      <c r="G968" s="2" t="s">
        <v>1053</v>
      </c>
      <c r="H968" s="2" t="s">
        <v>2870</v>
      </c>
      <c r="I968" s="2">
        <v>18</v>
      </c>
      <c r="L968" s="2">
        <v>4</v>
      </c>
      <c r="M968" s="2" t="s">
        <v>5923</v>
      </c>
      <c r="N968" s="2" t="s">
        <v>5924</v>
      </c>
      <c r="S968" s="2" t="s">
        <v>109</v>
      </c>
      <c r="T968" s="2" t="s">
        <v>2945</v>
      </c>
      <c r="Y968" s="2" t="s">
        <v>1889</v>
      </c>
      <c r="Z968" s="2" t="s">
        <v>3538</v>
      </c>
      <c r="AC968" s="2">
        <v>28</v>
      </c>
      <c r="AD968" s="2" t="s">
        <v>79</v>
      </c>
      <c r="AE968" s="2" t="s">
        <v>3812</v>
      </c>
    </row>
    <row r="969" spans="1:72" ht="13.5" customHeight="1">
      <c r="A969" s="5" t="str">
        <f t="shared" si="49"/>
        <v>1861_각현내_051</v>
      </c>
      <c r="B969" s="2">
        <v>1861</v>
      </c>
      <c r="C969" s="2" t="s">
        <v>5173</v>
      </c>
      <c r="D969" s="2" t="s">
        <v>5174</v>
      </c>
      <c r="E969" s="2">
        <v>968</v>
      </c>
      <c r="F969" s="2">
        <v>3</v>
      </c>
      <c r="G969" s="2" t="s">
        <v>1053</v>
      </c>
      <c r="H969" s="2" t="s">
        <v>2870</v>
      </c>
      <c r="I969" s="2">
        <v>18</v>
      </c>
      <c r="L969" s="2">
        <v>4</v>
      </c>
      <c r="M969" s="2" t="s">
        <v>5923</v>
      </c>
      <c r="N969" s="2" t="s">
        <v>5924</v>
      </c>
      <c r="S969" s="2" t="s">
        <v>207</v>
      </c>
      <c r="T969" s="2" t="s">
        <v>2949</v>
      </c>
      <c r="AC969" s="2">
        <v>22</v>
      </c>
      <c r="AD969" s="2" t="s">
        <v>344</v>
      </c>
      <c r="AE969" s="2" t="s">
        <v>3845</v>
      </c>
    </row>
    <row r="970" spans="1:72" ht="13.5" customHeight="1">
      <c r="A970" s="5" t="str">
        <f t="shared" si="49"/>
        <v>1861_각현내_051</v>
      </c>
      <c r="B970" s="2">
        <v>1861</v>
      </c>
      <c r="C970" s="2" t="s">
        <v>5173</v>
      </c>
      <c r="D970" s="2" t="s">
        <v>5174</v>
      </c>
      <c r="E970" s="2">
        <v>969</v>
      </c>
      <c r="F970" s="2">
        <v>3</v>
      </c>
      <c r="G970" s="2" t="s">
        <v>1053</v>
      </c>
      <c r="H970" s="2" t="s">
        <v>2870</v>
      </c>
      <c r="I970" s="2">
        <v>18</v>
      </c>
      <c r="L970" s="2">
        <v>4</v>
      </c>
      <c r="M970" s="2" t="s">
        <v>5923</v>
      </c>
      <c r="N970" s="2" t="s">
        <v>5924</v>
      </c>
      <c r="S970" s="2" t="s">
        <v>207</v>
      </c>
      <c r="T970" s="2" t="s">
        <v>2949</v>
      </c>
      <c r="AC970" s="2">
        <v>19</v>
      </c>
      <c r="AD970" s="2" t="s">
        <v>346</v>
      </c>
      <c r="AE970" s="2" t="s">
        <v>3846</v>
      </c>
    </row>
    <row r="971" spans="1:72" ht="13.5" customHeight="1">
      <c r="A971" s="5" t="str">
        <f t="shared" si="49"/>
        <v>1861_각현내_051</v>
      </c>
      <c r="B971" s="2">
        <v>1861</v>
      </c>
      <c r="C971" s="2" t="s">
        <v>5173</v>
      </c>
      <c r="D971" s="2" t="s">
        <v>5174</v>
      </c>
      <c r="E971" s="2">
        <v>970</v>
      </c>
      <c r="F971" s="2">
        <v>3</v>
      </c>
      <c r="G971" s="2" t="s">
        <v>1053</v>
      </c>
      <c r="H971" s="2" t="s">
        <v>2870</v>
      </c>
      <c r="I971" s="2">
        <v>18</v>
      </c>
      <c r="L971" s="2">
        <v>4</v>
      </c>
      <c r="M971" s="2" t="s">
        <v>5923</v>
      </c>
      <c r="N971" s="2" t="s">
        <v>5924</v>
      </c>
      <c r="S971" s="2" t="s">
        <v>297</v>
      </c>
      <c r="T971" s="2" t="s">
        <v>2950</v>
      </c>
      <c r="Y971" s="2" t="s">
        <v>1890</v>
      </c>
      <c r="Z971" s="2" t="s">
        <v>3539</v>
      </c>
      <c r="AC971" s="2">
        <v>18</v>
      </c>
      <c r="AD971" s="2" t="s">
        <v>552</v>
      </c>
      <c r="AE971" s="2" t="s">
        <v>3857</v>
      </c>
    </row>
    <row r="972" spans="1:72" ht="13.5" customHeight="1">
      <c r="A972" s="5" t="str">
        <f t="shared" si="49"/>
        <v>1861_각현내_051</v>
      </c>
      <c r="B972" s="2">
        <v>1861</v>
      </c>
      <c r="C972" s="2" t="s">
        <v>5173</v>
      </c>
      <c r="D972" s="2" t="s">
        <v>5174</v>
      </c>
      <c r="E972" s="2">
        <v>971</v>
      </c>
      <c r="F972" s="2">
        <v>3</v>
      </c>
      <c r="G972" s="2" t="s">
        <v>1053</v>
      </c>
      <c r="H972" s="2" t="s">
        <v>2870</v>
      </c>
      <c r="I972" s="2">
        <v>18</v>
      </c>
      <c r="L972" s="2">
        <v>5</v>
      </c>
      <c r="M972" s="2" t="s">
        <v>5925</v>
      </c>
      <c r="N972" s="2" t="s">
        <v>5926</v>
      </c>
      <c r="T972" s="2" t="s">
        <v>5220</v>
      </c>
      <c r="U972" s="2" t="s">
        <v>229</v>
      </c>
      <c r="V972" s="2" t="s">
        <v>2966</v>
      </c>
      <c r="W972" s="2" t="s">
        <v>546</v>
      </c>
      <c r="X972" s="2" t="s">
        <v>3007</v>
      </c>
      <c r="Y972" s="2" t="s">
        <v>1891</v>
      </c>
      <c r="Z972" s="2" t="s">
        <v>3473</v>
      </c>
      <c r="AC972" s="2">
        <v>40</v>
      </c>
      <c r="AD972" s="2" t="s">
        <v>146</v>
      </c>
      <c r="AE972" s="2" t="s">
        <v>3828</v>
      </c>
      <c r="AJ972" s="2" t="s">
        <v>17</v>
      </c>
      <c r="AK972" s="2" t="s">
        <v>3864</v>
      </c>
      <c r="AL972" s="2" t="s">
        <v>39</v>
      </c>
      <c r="AM972" s="2" t="s">
        <v>3867</v>
      </c>
      <c r="AT972" s="2" t="s">
        <v>229</v>
      </c>
      <c r="AU972" s="2" t="s">
        <v>2966</v>
      </c>
      <c r="AV972" s="2" t="s">
        <v>1708</v>
      </c>
      <c r="AW972" s="2" t="s">
        <v>3635</v>
      </c>
      <c r="BG972" s="2" t="s">
        <v>1058</v>
      </c>
      <c r="BH972" s="2" t="s">
        <v>3939</v>
      </c>
      <c r="BI972" s="2" t="s">
        <v>1490</v>
      </c>
      <c r="BJ972" s="2" t="s">
        <v>5355</v>
      </c>
      <c r="BK972" s="2" t="s">
        <v>1316</v>
      </c>
      <c r="BL972" s="2" t="s">
        <v>3940</v>
      </c>
      <c r="BM972" s="2" t="s">
        <v>1491</v>
      </c>
      <c r="BN972" s="2" t="s">
        <v>4448</v>
      </c>
      <c r="BO972" s="2" t="s">
        <v>137</v>
      </c>
      <c r="BP972" s="2" t="s">
        <v>2972</v>
      </c>
      <c r="BQ972" s="2" t="s">
        <v>1709</v>
      </c>
      <c r="BR972" s="2" t="s">
        <v>5396</v>
      </c>
      <c r="BS972" s="2" t="s">
        <v>94</v>
      </c>
      <c r="BT972" s="2" t="s">
        <v>5274</v>
      </c>
    </row>
    <row r="973" spans="1:72" ht="13.5" customHeight="1">
      <c r="A973" s="5" t="str">
        <f t="shared" si="49"/>
        <v>1861_각현내_051</v>
      </c>
      <c r="B973" s="2">
        <v>1861</v>
      </c>
      <c r="C973" s="2" t="s">
        <v>5173</v>
      </c>
      <c r="D973" s="2" t="s">
        <v>5174</v>
      </c>
      <c r="E973" s="2">
        <v>972</v>
      </c>
      <c r="F973" s="2">
        <v>3</v>
      </c>
      <c r="G973" s="2" t="s">
        <v>1053</v>
      </c>
      <c r="H973" s="2" t="s">
        <v>2870</v>
      </c>
      <c r="I973" s="2">
        <v>18</v>
      </c>
      <c r="L973" s="2">
        <v>5</v>
      </c>
      <c r="M973" s="2" t="s">
        <v>5925</v>
      </c>
      <c r="N973" s="2" t="s">
        <v>5926</v>
      </c>
      <c r="S973" s="2" t="s">
        <v>51</v>
      </c>
      <c r="T973" s="2" t="s">
        <v>2942</v>
      </c>
      <c r="W973" s="2" t="s">
        <v>95</v>
      </c>
      <c r="X973" s="2" t="s">
        <v>5192</v>
      </c>
      <c r="Y973" s="2" t="s">
        <v>10</v>
      </c>
      <c r="Z973" s="2" t="s">
        <v>2986</v>
      </c>
      <c r="AC973" s="2">
        <v>39</v>
      </c>
      <c r="AD973" s="2" t="s">
        <v>156</v>
      </c>
      <c r="AE973" s="2" t="s">
        <v>3829</v>
      </c>
      <c r="AJ973" s="2" t="s">
        <v>17</v>
      </c>
      <c r="AK973" s="2" t="s">
        <v>3864</v>
      </c>
      <c r="AL973" s="2" t="s">
        <v>94</v>
      </c>
      <c r="AM973" s="2" t="s">
        <v>5274</v>
      </c>
      <c r="AT973" s="2" t="s">
        <v>229</v>
      </c>
      <c r="AU973" s="2" t="s">
        <v>2966</v>
      </c>
      <c r="AV973" s="2" t="s">
        <v>1892</v>
      </c>
      <c r="AW973" s="2" t="s">
        <v>4156</v>
      </c>
      <c r="BG973" s="2" t="s">
        <v>229</v>
      </c>
      <c r="BH973" s="2" t="s">
        <v>2966</v>
      </c>
      <c r="BI973" s="2" t="s">
        <v>1893</v>
      </c>
      <c r="BJ973" s="2" t="s">
        <v>4496</v>
      </c>
      <c r="BK973" s="2" t="s">
        <v>229</v>
      </c>
      <c r="BL973" s="2" t="s">
        <v>2966</v>
      </c>
      <c r="BM973" s="2" t="s">
        <v>1894</v>
      </c>
      <c r="BN973" s="2" t="s">
        <v>4773</v>
      </c>
      <c r="BO973" s="2" t="s">
        <v>40</v>
      </c>
      <c r="BP973" s="2" t="s">
        <v>3927</v>
      </c>
      <c r="BQ973" s="2" t="s">
        <v>1895</v>
      </c>
      <c r="BR973" s="2" t="s">
        <v>5466</v>
      </c>
      <c r="BS973" s="2" t="s">
        <v>152</v>
      </c>
      <c r="BT973" s="2" t="s">
        <v>3880</v>
      </c>
    </row>
    <row r="974" spans="1:72" ht="13.5" customHeight="1">
      <c r="A974" s="5" t="str">
        <f t="shared" ref="A974:A999" si="50">HYPERLINK("http://kyu.snu.ac.kr/sdhj/index.jsp?type=hj/GK14785_00_IH_0001_052.jpg","1861_각현내_052")</f>
        <v>1861_각현내_052</v>
      </c>
      <c r="B974" s="2">
        <v>1861</v>
      </c>
      <c r="C974" s="2" t="s">
        <v>5173</v>
      </c>
      <c r="D974" s="2" t="s">
        <v>5174</v>
      </c>
      <c r="E974" s="2">
        <v>973</v>
      </c>
      <c r="F974" s="2">
        <v>3</v>
      </c>
      <c r="G974" s="2" t="s">
        <v>1053</v>
      </c>
      <c r="H974" s="2" t="s">
        <v>2870</v>
      </c>
      <c r="I974" s="2">
        <v>18</v>
      </c>
      <c r="L974" s="2">
        <v>5</v>
      </c>
      <c r="M974" s="2" t="s">
        <v>5925</v>
      </c>
      <c r="N974" s="2" t="s">
        <v>5926</v>
      </c>
      <c r="S974" s="2" t="s">
        <v>109</v>
      </c>
      <c r="T974" s="2" t="s">
        <v>2945</v>
      </c>
      <c r="Y974" s="2" t="s">
        <v>1896</v>
      </c>
      <c r="Z974" s="2" t="s">
        <v>3540</v>
      </c>
      <c r="AC974" s="2">
        <v>19</v>
      </c>
      <c r="AD974" s="2" t="s">
        <v>346</v>
      </c>
      <c r="AE974" s="2" t="s">
        <v>3846</v>
      </c>
    </row>
    <row r="975" spans="1:72" ht="13.5" customHeight="1">
      <c r="A975" s="5" t="str">
        <f t="shared" si="50"/>
        <v>1861_각현내_052</v>
      </c>
      <c r="B975" s="2">
        <v>1861</v>
      </c>
      <c r="C975" s="2" t="s">
        <v>5173</v>
      </c>
      <c r="D975" s="2" t="s">
        <v>5174</v>
      </c>
      <c r="E975" s="2">
        <v>974</v>
      </c>
      <c r="F975" s="2">
        <v>3</v>
      </c>
      <c r="G975" s="2" t="s">
        <v>1053</v>
      </c>
      <c r="H975" s="2" t="s">
        <v>2870</v>
      </c>
      <c r="I975" s="2">
        <v>18</v>
      </c>
      <c r="L975" s="2">
        <v>5</v>
      </c>
      <c r="M975" s="2" t="s">
        <v>5925</v>
      </c>
      <c r="N975" s="2" t="s">
        <v>5926</v>
      </c>
      <c r="S975" s="2" t="s">
        <v>109</v>
      </c>
      <c r="T975" s="2" t="s">
        <v>2945</v>
      </c>
      <c r="Y975" s="2" t="s">
        <v>1897</v>
      </c>
      <c r="Z975" s="2" t="s">
        <v>3541</v>
      </c>
      <c r="AC975" s="2">
        <v>15</v>
      </c>
      <c r="AD975" s="2" t="s">
        <v>192</v>
      </c>
      <c r="AE975" s="2" t="s">
        <v>3831</v>
      </c>
    </row>
    <row r="976" spans="1:72" ht="13.5" customHeight="1">
      <c r="A976" s="5" t="str">
        <f t="shared" si="50"/>
        <v>1861_각현내_052</v>
      </c>
      <c r="B976" s="2">
        <v>1861</v>
      </c>
      <c r="C976" s="2" t="s">
        <v>5173</v>
      </c>
      <c r="D976" s="2" t="s">
        <v>5174</v>
      </c>
      <c r="E976" s="2">
        <v>975</v>
      </c>
      <c r="F976" s="2">
        <v>3</v>
      </c>
      <c r="G976" s="2" t="s">
        <v>1053</v>
      </c>
      <c r="H976" s="2" t="s">
        <v>2870</v>
      </c>
      <c r="I976" s="2">
        <v>18</v>
      </c>
      <c r="L976" s="2">
        <v>5</v>
      </c>
      <c r="M976" s="2" t="s">
        <v>5925</v>
      </c>
      <c r="N976" s="2" t="s">
        <v>5926</v>
      </c>
      <c r="S976" s="2" t="s">
        <v>207</v>
      </c>
      <c r="T976" s="2" t="s">
        <v>2949</v>
      </c>
      <c r="AC976" s="2">
        <v>19</v>
      </c>
      <c r="AD976" s="2" t="s">
        <v>346</v>
      </c>
      <c r="AE976" s="2" t="s">
        <v>3846</v>
      </c>
    </row>
    <row r="977" spans="1:72" ht="13.5" customHeight="1">
      <c r="A977" s="5" t="str">
        <f t="shared" si="50"/>
        <v>1861_각현내_052</v>
      </c>
      <c r="B977" s="2">
        <v>1861</v>
      </c>
      <c r="C977" s="2" t="s">
        <v>5173</v>
      </c>
      <c r="D977" s="2" t="s">
        <v>5174</v>
      </c>
      <c r="E977" s="2">
        <v>976</v>
      </c>
      <c r="F977" s="2">
        <v>3</v>
      </c>
      <c r="G977" s="2" t="s">
        <v>1053</v>
      </c>
      <c r="H977" s="2" t="s">
        <v>2870</v>
      </c>
      <c r="I977" s="2">
        <v>18</v>
      </c>
      <c r="L977" s="2">
        <v>5</v>
      </c>
      <c r="M977" s="2" t="s">
        <v>5925</v>
      </c>
      <c r="N977" s="2" t="s">
        <v>5926</v>
      </c>
      <c r="S977" s="2" t="s">
        <v>207</v>
      </c>
      <c r="T977" s="2" t="s">
        <v>2949</v>
      </c>
      <c r="AC977" s="2">
        <v>15</v>
      </c>
      <c r="AD977" s="2" t="s">
        <v>809</v>
      </c>
      <c r="AE977" s="2" t="s">
        <v>3858</v>
      </c>
    </row>
    <row r="978" spans="1:72" ht="13.5" customHeight="1">
      <c r="A978" s="5" t="str">
        <f t="shared" si="50"/>
        <v>1861_각현내_052</v>
      </c>
      <c r="B978" s="2">
        <v>1861</v>
      </c>
      <c r="C978" s="2" t="s">
        <v>5173</v>
      </c>
      <c r="D978" s="2" t="s">
        <v>5174</v>
      </c>
      <c r="E978" s="2">
        <v>977</v>
      </c>
      <c r="F978" s="2">
        <v>3</v>
      </c>
      <c r="G978" s="2" t="s">
        <v>1053</v>
      </c>
      <c r="H978" s="2" t="s">
        <v>2870</v>
      </c>
      <c r="I978" s="2">
        <v>18</v>
      </c>
      <c r="L978" s="2">
        <v>5</v>
      </c>
      <c r="M978" s="2" t="s">
        <v>5925</v>
      </c>
      <c r="N978" s="2" t="s">
        <v>5926</v>
      </c>
      <c r="T978" s="2" t="s">
        <v>5221</v>
      </c>
      <c r="U978" s="2" t="s">
        <v>66</v>
      </c>
      <c r="V978" s="2" t="s">
        <v>2961</v>
      </c>
      <c r="Y978" s="2" t="s">
        <v>1713</v>
      </c>
      <c r="Z978" s="2" t="s">
        <v>3478</v>
      </c>
      <c r="AC978" s="2">
        <v>15</v>
      </c>
      <c r="AD978" s="2" t="s">
        <v>178</v>
      </c>
      <c r="AE978" s="2" t="s">
        <v>3830</v>
      </c>
    </row>
    <row r="979" spans="1:72" ht="13.5" customHeight="1">
      <c r="A979" s="5" t="str">
        <f t="shared" si="50"/>
        <v>1861_각현내_052</v>
      </c>
      <c r="B979" s="2">
        <v>1861</v>
      </c>
      <c r="C979" s="2" t="s">
        <v>5173</v>
      </c>
      <c r="D979" s="2" t="s">
        <v>5174</v>
      </c>
      <c r="E979" s="2">
        <v>978</v>
      </c>
      <c r="F979" s="2">
        <v>3</v>
      </c>
      <c r="G979" s="2" t="s">
        <v>1053</v>
      </c>
      <c r="H979" s="2" t="s">
        <v>2870</v>
      </c>
      <c r="I979" s="2">
        <v>18</v>
      </c>
      <c r="L979" s="2">
        <v>5</v>
      </c>
      <c r="M979" s="2" t="s">
        <v>5925</v>
      </c>
      <c r="N979" s="2" t="s">
        <v>5926</v>
      </c>
      <c r="T979" s="2" t="s">
        <v>5221</v>
      </c>
      <c r="U979" s="2" t="s">
        <v>63</v>
      </c>
      <c r="V979" s="2" t="s">
        <v>2960</v>
      </c>
      <c r="Y979" s="2" t="s">
        <v>1898</v>
      </c>
      <c r="Z979" s="2" t="s">
        <v>3542</v>
      </c>
      <c r="AC979" s="2">
        <v>18</v>
      </c>
      <c r="AD979" s="2" t="s">
        <v>125</v>
      </c>
      <c r="AE979" s="2" t="s">
        <v>3825</v>
      </c>
    </row>
    <row r="980" spans="1:72" ht="13.5" customHeight="1">
      <c r="A980" s="5" t="str">
        <f t="shared" si="50"/>
        <v>1861_각현내_052</v>
      </c>
      <c r="B980" s="2">
        <v>1861</v>
      </c>
      <c r="C980" s="2" t="s">
        <v>5173</v>
      </c>
      <c r="D980" s="2" t="s">
        <v>5174</v>
      </c>
      <c r="E980" s="2">
        <v>979</v>
      </c>
      <c r="F980" s="2">
        <v>3</v>
      </c>
      <c r="G980" s="2" t="s">
        <v>1053</v>
      </c>
      <c r="H980" s="2" t="s">
        <v>2870</v>
      </c>
      <c r="I980" s="2">
        <v>18</v>
      </c>
      <c r="L980" s="2">
        <v>5</v>
      </c>
      <c r="M980" s="2" t="s">
        <v>5925</v>
      </c>
      <c r="N980" s="2" t="s">
        <v>5926</v>
      </c>
      <c r="T980" s="2" t="s">
        <v>5221</v>
      </c>
      <c r="U980" s="2" t="s">
        <v>66</v>
      </c>
      <c r="V980" s="2" t="s">
        <v>2961</v>
      </c>
      <c r="Y980" s="2" t="s">
        <v>1899</v>
      </c>
      <c r="Z980" s="2" t="s">
        <v>3543</v>
      </c>
      <c r="AC980" s="2">
        <v>21</v>
      </c>
      <c r="AD980" s="2" t="s">
        <v>62</v>
      </c>
      <c r="AE980" s="2" t="s">
        <v>3806</v>
      </c>
    </row>
    <row r="981" spans="1:72" ht="13.5" customHeight="1">
      <c r="A981" s="5" t="str">
        <f t="shared" si="50"/>
        <v>1861_각현내_052</v>
      </c>
      <c r="B981" s="2">
        <v>1861</v>
      </c>
      <c r="C981" s="2" t="s">
        <v>5173</v>
      </c>
      <c r="D981" s="2" t="s">
        <v>5174</v>
      </c>
      <c r="E981" s="2">
        <v>980</v>
      </c>
      <c r="F981" s="2">
        <v>3</v>
      </c>
      <c r="G981" s="2" t="s">
        <v>1053</v>
      </c>
      <c r="H981" s="2" t="s">
        <v>2870</v>
      </c>
      <c r="I981" s="2">
        <v>19</v>
      </c>
      <c r="J981" s="2" t="s">
        <v>1900</v>
      </c>
      <c r="K981" s="2" t="s">
        <v>2907</v>
      </c>
      <c r="L981" s="2">
        <v>1</v>
      </c>
      <c r="M981" s="2" t="s">
        <v>1900</v>
      </c>
      <c r="N981" s="2" t="s">
        <v>2907</v>
      </c>
      <c r="T981" s="2" t="s">
        <v>5220</v>
      </c>
      <c r="U981" s="2" t="s">
        <v>229</v>
      </c>
      <c r="V981" s="2" t="s">
        <v>2966</v>
      </c>
      <c r="W981" s="2" t="s">
        <v>546</v>
      </c>
      <c r="X981" s="2" t="s">
        <v>3007</v>
      </c>
      <c r="Y981" s="2" t="s">
        <v>1901</v>
      </c>
      <c r="Z981" s="2" t="s">
        <v>3544</v>
      </c>
      <c r="AC981" s="2">
        <v>64</v>
      </c>
      <c r="AD981" s="2" t="s">
        <v>216</v>
      </c>
      <c r="AE981" s="2" t="s">
        <v>3834</v>
      </c>
      <c r="AJ981" s="2" t="s">
        <v>17</v>
      </c>
      <c r="AK981" s="2" t="s">
        <v>3864</v>
      </c>
      <c r="AL981" s="2" t="s">
        <v>39</v>
      </c>
      <c r="AM981" s="2" t="s">
        <v>3867</v>
      </c>
      <c r="AT981" s="2" t="s">
        <v>1316</v>
      </c>
      <c r="AU981" s="2" t="s">
        <v>3940</v>
      </c>
      <c r="AV981" s="2" t="s">
        <v>1902</v>
      </c>
      <c r="AW981" s="2" t="s">
        <v>4157</v>
      </c>
      <c r="BG981" s="2" t="s">
        <v>1316</v>
      </c>
      <c r="BH981" s="2" t="s">
        <v>3940</v>
      </c>
      <c r="BI981" s="2" t="s">
        <v>1412</v>
      </c>
      <c r="BJ981" s="2" t="s">
        <v>4497</v>
      </c>
      <c r="BK981" s="2" t="s">
        <v>1058</v>
      </c>
      <c r="BL981" s="2" t="s">
        <v>3939</v>
      </c>
      <c r="BM981" s="2" t="s">
        <v>1903</v>
      </c>
      <c r="BN981" s="2" t="s">
        <v>4774</v>
      </c>
      <c r="BO981" s="2" t="s">
        <v>137</v>
      </c>
      <c r="BP981" s="2" t="s">
        <v>2972</v>
      </c>
      <c r="BQ981" s="2" t="s">
        <v>1904</v>
      </c>
      <c r="BR981" s="2" t="s">
        <v>5032</v>
      </c>
      <c r="BS981" s="2" t="s">
        <v>1062</v>
      </c>
      <c r="BT981" s="2" t="s">
        <v>3903</v>
      </c>
    </row>
    <row r="982" spans="1:72" ht="13.5" customHeight="1">
      <c r="A982" s="5" t="str">
        <f t="shared" si="50"/>
        <v>1861_각현내_052</v>
      </c>
      <c r="B982" s="2">
        <v>1861</v>
      </c>
      <c r="C982" s="2" t="s">
        <v>5173</v>
      </c>
      <c r="D982" s="2" t="s">
        <v>5174</v>
      </c>
      <c r="E982" s="2">
        <v>981</v>
      </c>
      <c r="F982" s="2">
        <v>3</v>
      </c>
      <c r="G982" s="2" t="s">
        <v>1053</v>
      </c>
      <c r="H982" s="2" t="s">
        <v>2870</v>
      </c>
      <c r="I982" s="2">
        <v>19</v>
      </c>
      <c r="L982" s="2">
        <v>1</v>
      </c>
      <c r="M982" s="2" t="s">
        <v>1900</v>
      </c>
      <c r="N982" s="2" t="s">
        <v>2907</v>
      </c>
      <c r="S982" s="2" t="s">
        <v>51</v>
      </c>
      <c r="T982" s="2" t="s">
        <v>2942</v>
      </c>
      <c r="W982" s="2" t="s">
        <v>242</v>
      </c>
      <c r="X982" s="2" t="s">
        <v>2996</v>
      </c>
      <c r="Y982" s="2" t="s">
        <v>10</v>
      </c>
      <c r="Z982" s="2" t="s">
        <v>2986</v>
      </c>
      <c r="AC982" s="2">
        <v>64</v>
      </c>
      <c r="AD982" s="2" t="s">
        <v>65</v>
      </c>
      <c r="AE982" s="2" t="s">
        <v>3807</v>
      </c>
      <c r="AJ982" s="2" t="s">
        <v>17</v>
      </c>
      <c r="AK982" s="2" t="s">
        <v>3864</v>
      </c>
      <c r="AL982" s="2" t="s">
        <v>245</v>
      </c>
      <c r="AM982" s="2" t="s">
        <v>3881</v>
      </c>
      <c r="AT982" s="2" t="s">
        <v>137</v>
      </c>
      <c r="AU982" s="2" t="s">
        <v>2972</v>
      </c>
      <c r="AV982" s="2" t="s">
        <v>1905</v>
      </c>
      <c r="AW982" s="2" t="s">
        <v>4158</v>
      </c>
      <c r="BG982" s="2" t="s">
        <v>137</v>
      </c>
      <c r="BH982" s="2" t="s">
        <v>2972</v>
      </c>
      <c r="BI982" s="2" t="s">
        <v>1906</v>
      </c>
      <c r="BJ982" s="2" t="s">
        <v>4289</v>
      </c>
      <c r="BK982" s="2" t="s">
        <v>137</v>
      </c>
      <c r="BL982" s="2" t="s">
        <v>2972</v>
      </c>
      <c r="BM982" s="2" t="s">
        <v>1907</v>
      </c>
      <c r="BN982" s="2" t="s">
        <v>4775</v>
      </c>
      <c r="BO982" s="2" t="s">
        <v>137</v>
      </c>
      <c r="BP982" s="2" t="s">
        <v>2972</v>
      </c>
      <c r="BQ982" s="2" t="s">
        <v>1908</v>
      </c>
      <c r="BR982" s="2" t="s">
        <v>5033</v>
      </c>
      <c r="BS982" s="2" t="s">
        <v>89</v>
      </c>
      <c r="BT982" s="2" t="s">
        <v>3870</v>
      </c>
    </row>
    <row r="983" spans="1:72" ht="13.5" customHeight="1">
      <c r="A983" s="5" t="str">
        <f t="shared" si="50"/>
        <v>1861_각현내_052</v>
      </c>
      <c r="B983" s="2">
        <v>1861</v>
      </c>
      <c r="C983" s="2" t="s">
        <v>5173</v>
      </c>
      <c r="D983" s="2" t="s">
        <v>5174</v>
      </c>
      <c r="E983" s="2">
        <v>982</v>
      </c>
      <c r="F983" s="2">
        <v>3</v>
      </c>
      <c r="G983" s="2" t="s">
        <v>1053</v>
      </c>
      <c r="H983" s="2" t="s">
        <v>2870</v>
      </c>
      <c r="I983" s="2">
        <v>19</v>
      </c>
      <c r="L983" s="2">
        <v>1</v>
      </c>
      <c r="M983" s="2" t="s">
        <v>1900</v>
      </c>
      <c r="N983" s="2" t="s">
        <v>2907</v>
      </c>
      <c r="S983" s="2" t="s">
        <v>109</v>
      </c>
      <c r="T983" s="2" t="s">
        <v>2945</v>
      </c>
      <c r="Y983" s="2" t="s">
        <v>1909</v>
      </c>
      <c r="Z983" s="2" t="s">
        <v>3457</v>
      </c>
      <c r="AC983" s="2">
        <v>26</v>
      </c>
      <c r="AD983" s="2" t="s">
        <v>552</v>
      </c>
      <c r="AE983" s="2" t="s">
        <v>3857</v>
      </c>
    </row>
    <row r="984" spans="1:72" ht="13.5" customHeight="1">
      <c r="A984" s="5" t="str">
        <f t="shared" si="50"/>
        <v>1861_각현내_052</v>
      </c>
      <c r="B984" s="2">
        <v>1861</v>
      </c>
      <c r="C984" s="2" t="s">
        <v>5173</v>
      </c>
      <c r="D984" s="2" t="s">
        <v>5174</v>
      </c>
      <c r="E984" s="2">
        <v>983</v>
      </c>
      <c r="F984" s="2">
        <v>3</v>
      </c>
      <c r="G984" s="2" t="s">
        <v>1053</v>
      </c>
      <c r="H984" s="2" t="s">
        <v>2870</v>
      </c>
      <c r="I984" s="2">
        <v>19</v>
      </c>
      <c r="L984" s="2">
        <v>1</v>
      </c>
      <c r="M984" s="2" t="s">
        <v>1900</v>
      </c>
      <c r="N984" s="2" t="s">
        <v>2907</v>
      </c>
      <c r="S984" s="2" t="s">
        <v>109</v>
      </c>
      <c r="T984" s="2" t="s">
        <v>2945</v>
      </c>
      <c r="Y984" s="2" t="s">
        <v>1910</v>
      </c>
      <c r="Z984" s="2" t="s">
        <v>3545</v>
      </c>
      <c r="AC984" s="2">
        <v>25</v>
      </c>
      <c r="AD984" s="2" t="s">
        <v>178</v>
      </c>
      <c r="AE984" s="2" t="s">
        <v>3830</v>
      </c>
    </row>
    <row r="985" spans="1:72" ht="13.5" customHeight="1">
      <c r="A985" s="5" t="str">
        <f t="shared" si="50"/>
        <v>1861_각현내_052</v>
      </c>
      <c r="B985" s="2">
        <v>1861</v>
      </c>
      <c r="C985" s="2" t="s">
        <v>5173</v>
      </c>
      <c r="D985" s="2" t="s">
        <v>5174</v>
      </c>
      <c r="E985" s="2">
        <v>984</v>
      </c>
      <c r="F985" s="2">
        <v>3</v>
      </c>
      <c r="G985" s="2" t="s">
        <v>1053</v>
      </c>
      <c r="H985" s="2" t="s">
        <v>2870</v>
      </c>
      <c r="I985" s="2">
        <v>19</v>
      </c>
      <c r="L985" s="2">
        <v>1</v>
      </c>
      <c r="M985" s="2" t="s">
        <v>1900</v>
      </c>
      <c r="N985" s="2" t="s">
        <v>2907</v>
      </c>
      <c r="S985" s="2" t="s">
        <v>109</v>
      </c>
      <c r="T985" s="2" t="s">
        <v>2945</v>
      </c>
      <c r="Y985" s="2" t="s">
        <v>1238</v>
      </c>
      <c r="Z985" s="2" t="s">
        <v>3469</v>
      </c>
      <c r="AC985" s="2">
        <v>10</v>
      </c>
      <c r="AD985" s="2" t="s">
        <v>353</v>
      </c>
      <c r="AE985" s="2" t="s">
        <v>3847</v>
      </c>
    </row>
    <row r="986" spans="1:72" ht="13.5" customHeight="1">
      <c r="A986" s="5" t="str">
        <f t="shared" si="50"/>
        <v>1861_각현내_052</v>
      </c>
      <c r="B986" s="2">
        <v>1861</v>
      </c>
      <c r="C986" s="2" t="s">
        <v>5173</v>
      </c>
      <c r="D986" s="2" t="s">
        <v>5174</v>
      </c>
      <c r="E986" s="2">
        <v>985</v>
      </c>
      <c r="F986" s="2">
        <v>3</v>
      </c>
      <c r="G986" s="2" t="s">
        <v>1053</v>
      </c>
      <c r="H986" s="2" t="s">
        <v>2870</v>
      </c>
      <c r="I986" s="2">
        <v>19</v>
      </c>
      <c r="L986" s="2">
        <v>1</v>
      </c>
      <c r="M986" s="2" t="s">
        <v>1900</v>
      </c>
      <c r="N986" s="2" t="s">
        <v>2907</v>
      </c>
      <c r="S986" s="2" t="s">
        <v>207</v>
      </c>
      <c r="T986" s="2" t="s">
        <v>2949</v>
      </c>
      <c r="AC986" s="2">
        <v>22</v>
      </c>
      <c r="AD986" s="2" t="s">
        <v>344</v>
      </c>
      <c r="AE986" s="2" t="s">
        <v>3845</v>
      </c>
    </row>
    <row r="987" spans="1:72" ht="13.5" customHeight="1">
      <c r="A987" s="5" t="str">
        <f t="shared" si="50"/>
        <v>1861_각현내_052</v>
      </c>
      <c r="B987" s="2">
        <v>1861</v>
      </c>
      <c r="C987" s="2" t="s">
        <v>5173</v>
      </c>
      <c r="D987" s="2" t="s">
        <v>5174</v>
      </c>
      <c r="E987" s="2">
        <v>986</v>
      </c>
      <c r="F987" s="2">
        <v>3</v>
      </c>
      <c r="G987" s="2" t="s">
        <v>1053</v>
      </c>
      <c r="H987" s="2" t="s">
        <v>2870</v>
      </c>
      <c r="I987" s="2">
        <v>19</v>
      </c>
      <c r="L987" s="2">
        <v>1</v>
      </c>
      <c r="M987" s="2" t="s">
        <v>1900</v>
      </c>
      <c r="N987" s="2" t="s">
        <v>2907</v>
      </c>
      <c r="S987" s="2" t="s">
        <v>207</v>
      </c>
      <c r="T987" s="2" t="s">
        <v>2949</v>
      </c>
      <c r="AC987" s="2">
        <v>16</v>
      </c>
      <c r="AD987" s="2" t="s">
        <v>346</v>
      </c>
      <c r="AE987" s="2" t="s">
        <v>3846</v>
      </c>
    </row>
    <row r="988" spans="1:72" ht="13.5" customHeight="1">
      <c r="A988" s="5" t="str">
        <f t="shared" si="50"/>
        <v>1861_각현내_052</v>
      </c>
      <c r="B988" s="2">
        <v>1861</v>
      </c>
      <c r="C988" s="2" t="s">
        <v>5173</v>
      </c>
      <c r="D988" s="2" t="s">
        <v>5174</v>
      </c>
      <c r="E988" s="2">
        <v>987</v>
      </c>
      <c r="F988" s="2">
        <v>3</v>
      </c>
      <c r="G988" s="2" t="s">
        <v>1053</v>
      </c>
      <c r="H988" s="2" t="s">
        <v>2870</v>
      </c>
      <c r="I988" s="2">
        <v>19</v>
      </c>
      <c r="L988" s="2">
        <v>1</v>
      </c>
      <c r="M988" s="2" t="s">
        <v>1900</v>
      </c>
      <c r="N988" s="2" t="s">
        <v>2907</v>
      </c>
      <c r="S988" s="2" t="s">
        <v>207</v>
      </c>
      <c r="T988" s="2" t="s">
        <v>2949</v>
      </c>
      <c r="AC988" s="2">
        <v>14</v>
      </c>
      <c r="AD988" s="2" t="s">
        <v>178</v>
      </c>
      <c r="AE988" s="2" t="s">
        <v>3830</v>
      </c>
    </row>
    <row r="989" spans="1:72" ht="13.5" customHeight="1">
      <c r="A989" s="5" t="str">
        <f t="shared" si="50"/>
        <v>1861_각현내_052</v>
      </c>
      <c r="B989" s="2">
        <v>1861</v>
      </c>
      <c r="C989" s="2" t="s">
        <v>5173</v>
      </c>
      <c r="D989" s="2" t="s">
        <v>5174</v>
      </c>
      <c r="E989" s="2">
        <v>988</v>
      </c>
      <c r="F989" s="2">
        <v>3</v>
      </c>
      <c r="G989" s="2" t="s">
        <v>1053</v>
      </c>
      <c r="H989" s="2" t="s">
        <v>2870</v>
      </c>
      <c r="I989" s="2">
        <v>19</v>
      </c>
      <c r="L989" s="2">
        <v>1</v>
      </c>
      <c r="M989" s="2" t="s">
        <v>1900</v>
      </c>
      <c r="N989" s="2" t="s">
        <v>2907</v>
      </c>
      <c r="S989" s="2" t="s">
        <v>207</v>
      </c>
      <c r="T989" s="2" t="s">
        <v>2949</v>
      </c>
      <c r="AC989" s="2">
        <v>13</v>
      </c>
      <c r="AD989" s="2" t="s">
        <v>192</v>
      </c>
      <c r="AE989" s="2" t="s">
        <v>3831</v>
      </c>
    </row>
    <row r="990" spans="1:72" ht="13.5" customHeight="1">
      <c r="A990" s="5" t="str">
        <f t="shared" si="50"/>
        <v>1861_각현내_052</v>
      </c>
      <c r="B990" s="2">
        <v>1861</v>
      </c>
      <c r="C990" s="2" t="s">
        <v>5173</v>
      </c>
      <c r="D990" s="2" t="s">
        <v>5174</v>
      </c>
      <c r="E990" s="2">
        <v>989</v>
      </c>
      <c r="F990" s="2">
        <v>3</v>
      </c>
      <c r="G990" s="2" t="s">
        <v>1053</v>
      </c>
      <c r="H990" s="2" t="s">
        <v>2870</v>
      </c>
      <c r="I990" s="2">
        <v>19</v>
      </c>
      <c r="L990" s="2">
        <v>1</v>
      </c>
      <c r="M990" s="2" t="s">
        <v>1900</v>
      </c>
      <c r="N990" s="2" t="s">
        <v>2907</v>
      </c>
      <c r="T990" s="2" t="s">
        <v>5221</v>
      </c>
      <c r="U990" s="2" t="s">
        <v>66</v>
      </c>
      <c r="V990" s="2" t="s">
        <v>2961</v>
      </c>
      <c r="Y990" s="2" t="s">
        <v>1911</v>
      </c>
      <c r="Z990" s="2" t="s">
        <v>3546</v>
      </c>
      <c r="AC990" s="2">
        <v>17</v>
      </c>
      <c r="AD990" s="2" t="s">
        <v>125</v>
      </c>
      <c r="AE990" s="2" t="s">
        <v>3825</v>
      </c>
    </row>
    <row r="991" spans="1:72" ht="13.5" customHeight="1">
      <c r="A991" s="5" t="str">
        <f t="shared" si="50"/>
        <v>1861_각현내_052</v>
      </c>
      <c r="B991" s="2">
        <v>1861</v>
      </c>
      <c r="C991" s="2" t="s">
        <v>5173</v>
      </c>
      <c r="D991" s="2" t="s">
        <v>5174</v>
      </c>
      <c r="E991" s="2">
        <v>990</v>
      </c>
      <c r="F991" s="2">
        <v>3</v>
      </c>
      <c r="G991" s="2" t="s">
        <v>1053</v>
      </c>
      <c r="H991" s="2" t="s">
        <v>2870</v>
      </c>
      <c r="I991" s="2">
        <v>19</v>
      </c>
      <c r="L991" s="2">
        <v>2</v>
      </c>
      <c r="M991" s="2" t="s">
        <v>5927</v>
      </c>
      <c r="N991" s="2" t="s">
        <v>5928</v>
      </c>
      <c r="T991" s="2" t="s">
        <v>5220</v>
      </c>
      <c r="U991" s="2" t="s">
        <v>229</v>
      </c>
      <c r="V991" s="2" t="s">
        <v>2966</v>
      </c>
      <c r="W991" s="2" t="s">
        <v>95</v>
      </c>
      <c r="X991" s="2" t="s">
        <v>5192</v>
      </c>
      <c r="Y991" s="2" t="s">
        <v>1806</v>
      </c>
      <c r="Z991" s="2" t="s">
        <v>3510</v>
      </c>
      <c r="AC991" s="2">
        <v>61</v>
      </c>
      <c r="AD991" s="2" t="s">
        <v>508</v>
      </c>
      <c r="AE991" s="2" t="s">
        <v>3855</v>
      </c>
      <c r="AJ991" s="2" t="s">
        <v>17</v>
      </c>
      <c r="AK991" s="2" t="s">
        <v>3864</v>
      </c>
      <c r="AL991" s="2" t="s">
        <v>94</v>
      </c>
      <c r="AM991" s="2" t="s">
        <v>5274</v>
      </c>
      <c r="AT991" s="2" t="s">
        <v>229</v>
      </c>
      <c r="AU991" s="2" t="s">
        <v>2966</v>
      </c>
      <c r="AV991" s="2" t="s">
        <v>1696</v>
      </c>
      <c r="AW991" s="2" t="s">
        <v>3305</v>
      </c>
      <c r="BG991" s="2" t="s">
        <v>229</v>
      </c>
      <c r="BH991" s="2" t="s">
        <v>2966</v>
      </c>
      <c r="BI991" s="2" t="s">
        <v>1912</v>
      </c>
      <c r="BJ991" s="2" t="s">
        <v>4498</v>
      </c>
      <c r="BK991" s="2" t="s">
        <v>229</v>
      </c>
      <c r="BL991" s="2" t="s">
        <v>2966</v>
      </c>
      <c r="BM991" s="2" t="s">
        <v>1802</v>
      </c>
      <c r="BN991" s="2" t="s">
        <v>4764</v>
      </c>
      <c r="BO991" s="2" t="s">
        <v>137</v>
      </c>
      <c r="BP991" s="2" t="s">
        <v>2972</v>
      </c>
      <c r="BQ991" s="2" t="s">
        <v>1699</v>
      </c>
      <c r="BR991" s="2" t="s">
        <v>5016</v>
      </c>
      <c r="BS991" s="2" t="s">
        <v>39</v>
      </c>
      <c r="BT991" s="2" t="s">
        <v>3867</v>
      </c>
    </row>
    <row r="992" spans="1:72" ht="13.5" customHeight="1">
      <c r="A992" s="5" t="str">
        <f t="shared" si="50"/>
        <v>1861_각현내_052</v>
      </c>
      <c r="B992" s="2">
        <v>1861</v>
      </c>
      <c r="C992" s="2" t="s">
        <v>5173</v>
      </c>
      <c r="D992" s="2" t="s">
        <v>5174</v>
      </c>
      <c r="E992" s="2">
        <v>991</v>
      </c>
      <c r="F992" s="2">
        <v>3</v>
      </c>
      <c r="G992" s="2" t="s">
        <v>1053</v>
      </c>
      <c r="H992" s="2" t="s">
        <v>2870</v>
      </c>
      <c r="I992" s="2">
        <v>19</v>
      </c>
      <c r="L992" s="2">
        <v>2</v>
      </c>
      <c r="M992" s="2" t="s">
        <v>5927</v>
      </c>
      <c r="N992" s="2" t="s">
        <v>5928</v>
      </c>
      <c r="S992" s="2" t="s">
        <v>109</v>
      </c>
      <c r="T992" s="2" t="s">
        <v>2945</v>
      </c>
      <c r="Y992" s="2" t="s">
        <v>1913</v>
      </c>
      <c r="Z992" s="2" t="s">
        <v>3512</v>
      </c>
      <c r="AC992" s="2">
        <v>34</v>
      </c>
      <c r="AD992" s="2" t="s">
        <v>136</v>
      </c>
      <c r="AE992" s="2" t="s">
        <v>3827</v>
      </c>
    </row>
    <row r="993" spans="1:72" ht="13.5" customHeight="1">
      <c r="A993" s="5" t="str">
        <f t="shared" si="50"/>
        <v>1861_각현내_052</v>
      </c>
      <c r="B993" s="2">
        <v>1861</v>
      </c>
      <c r="C993" s="2" t="s">
        <v>5173</v>
      </c>
      <c r="D993" s="2" t="s">
        <v>5174</v>
      </c>
      <c r="E993" s="2">
        <v>992</v>
      </c>
      <c r="F993" s="2">
        <v>3</v>
      </c>
      <c r="G993" s="2" t="s">
        <v>1053</v>
      </c>
      <c r="H993" s="2" t="s">
        <v>2870</v>
      </c>
      <c r="I993" s="2">
        <v>19</v>
      </c>
      <c r="L993" s="2">
        <v>2</v>
      </c>
      <c r="M993" s="2" t="s">
        <v>5927</v>
      </c>
      <c r="N993" s="2" t="s">
        <v>5928</v>
      </c>
      <c r="S993" s="2" t="s">
        <v>109</v>
      </c>
      <c r="T993" s="2" t="s">
        <v>2945</v>
      </c>
      <c r="Y993" s="2" t="s">
        <v>1914</v>
      </c>
      <c r="Z993" s="2" t="s">
        <v>3511</v>
      </c>
      <c r="AC993" s="2">
        <v>24</v>
      </c>
      <c r="AD993" s="2" t="s">
        <v>38</v>
      </c>
      <c r="AE993" s="2" t="s">
        <v>3803</v>
      </c>
    </row>
    <row r="994" spans="1:72" ht="13.5" customHeight="1">
      <c r="A994" s="5" t="str">
        <f t="shared" si="50"/>
        <v>1861_각현내_052</v>
      </c>
      <c r="B994" s="2">
        <v>1861</v>
      </c>
      <c r="C994" s="2" t="s">
        <v>5173</v>
      </c>
      <c r="D994" s="2" t="s">
        <v>5174</v>
      </c>
      <c r="E994" s="2">
        <v>993</v>
      </c>
      <c r="F994" s="2">
        <v>3</v>
      </c>
      <c r="G994" s="2" t="s">
        <v>1053</v>
      </c>
      <c r="H994" s="2" t="s">
        <v>2870</v>
      </c>
      <c r="I994" s="2">
        <v>19</v>
      </c>
      <c r="L994" s="2">
        <v>2</v>
      </c>
      <c r="M994" s="2" t="s">
        <v>5927</v>
      </c>
      <c r="N994" s="2" t="s">
        <v>5928</v>
      </c>
      <c r="S994" s="2" t="s">
        <v>207</v>
      </c>
      <c r="T994" s="2" t="s">
        <v>2949</v>
      </c>
      <c r="AC994" s="2">
        <v>16</v>
      </c>
      <c r="AD994" s="2" t="s">
        <v>552</v>
      </c>
      <c r="AE994" s="2" t="s">
        <v>3857</v>
      </c>
    </row>
    <row r="995" spans="1:72" ht="13.5" customHeight="1">
      <c r="A995" s="5" t="str">
        <f t="shared" si="50"/>
        <v>1861_각현내_052</v>
      </c>
      <c r="B995" s="2">
        <v>1861</v>
      </c>
      <c r="C995" s="2" t="s">
        <v>5173</v>
      </c>
      <c r="D995" s="2" t="s">
        <v>5174</v>
      </c>
      <c r="E995" s="2">
        <v>994</v>
      </c>
      <c r="F995" s="2">
        <v>3</v>
      </c>
      <c r="G995" s="2" t="s">
        <v>1053</v>
      </c>
      <c r="H995" s="2" t="s">
        <v>2870</v>
      </c>
      <c r="I995" s="2">
        <v>19</v>
      </c>
      <c r="L995" s="2">
        <v>2</v>
      </c>
      <c r="M995" s="2" t="s">
        <v>5927</v>
      </c>
      <c r="N995" s="2" t="s">
        <v>5928</v>
      </c>
      <c r="S995" s="2" t="s">
        <v>207</v>
      </c>
      <c r="T995" s="2" t="s">
        <v>2949</v>
      </c>
      <c r="AC995" s="2">
        <v>13</v>
      </c>
      <c r="AD995" s="2" t="s">
        <v>72</v>
      </c>
      <c r="AE995" s="2" t="s">
        <v>3809</v>
      </c>
    </row>
    <row r="996" spans="1:72" ht="13.5" customHeight="1">
      <c r="A996" s="5" t="str">
        <f t="shared" si="50"/>
        <v>1861_각현내_052</v>
      </c>
      <c r="B996" s="2">
        <v>1861</v>
      </c>
      <c r="C996" s="2" t="s">
        <v>5173</v>
      </c>
      <c r="D996" s="2" t="s">
        <v>5174</v>
      </c>
      <c r="E996" s="2">
        <v>995</v>
      </c>
      <c r="F996" s="2">
        <v>3</v>
      </c>
      <c r="G996" s="2" t="s">
        <v>1053</v>
      </c>
      <c r="H996" s="2" t="s">
        <v>2870</v>
      </c>
      <c r="I996" s="2">
        <v>19</v>
      </c>
      <c r="L996" s="2">
        <v>2</v>
      </c>
      <c r="M996" s="2" t="s">
        <v>5927</v>
      </c>
      <c r="N996" s="2" t="s">
        <v>5928</v>
      </c>
      <c r="T996" s="2" t="s">
        <v>5221</v>
      </c>
      <c r="U996" s="2" t="s">
        <v>66</v>
      </c>
      <c r="V996" s="2" t="s">
        <v>2961</v>
      </c>
      <c r="Y996" s="2" t="s">
        <v>1915</v>
      </c>
      <c r="Z996" s="2" t="s">
        <v>3547</v>
      </c>
      <c r="AC996" s="2">
        <v>13</v>
      </c>
      <c r="AD996" s="2" t="s">
        <v>72</v>
      </c>
      <c r="AE996" s="2" t="s">
        <v>3809</v>
      </c>
    </row>
    <row r="997" spans="1:72" ht="13.5" customHeight="1">
      <c r="A997" s="5" t="str">
        <f t="shared" si="50"/>
        <v>1861_각현내_052</v>
      </c>
      <c r="B997" s="2">
        <v>1861</v>
      </c>
      <c r="C997" s="2" t="s">
        <v>5173</v>
      </c>
      <c r="D997" s="2" t="s">
        <v>5174</v>
      </c>
      <c r="E997" s="2">
        <v>996</v>
      </c>
      <c r="F997" s="2">
        <v>3</v>
      </c>
      <c r="G997" s="2" t="s">
        <v>1053</v>
      </c>
      <c r="H997" s="2" t="s">
        <v>2870</v>
      </c>
      <c r="I997" s="2">
        <v>19</v>
      </c>
      <c r="L997" s="2">
        <v>2</v>
      </c>
      <c r="M997" s="2" t="s">
        <v>5927</v>
      </c>
      <c r="N997" s="2" t="s">
        <v>5928</v>
      </c>
      <c r="T997" s="2" t="s">
        <v>5221</v>
      </c>
      <c r="U997" s="2" t="s">
        <v>66</v>
      </c>
      <c r="V997" s="2" t="s">
        <v>2961</v>
      </c>
      <c r="Y997" s="2" t="s">
        <v>1916</v>
      </c>
      <c r="Z997" s="2" t="s">
        <v>3548</v>
      </c>
      <c r="AC997" s="2">
        <v>10</v>
      </c>
      <c r="AD997" s="2" t="s">
        <v>86</v>
      </c>
      <c r="AE997" s="2" t="s">
        <v>3815</v>
      </c>
    </row>
    <row r="998" spans="1:72" ht="13.5" customHeight="1">
      <c r="A998" s="5" t="str">
        <f t="shared" si="50"/>
        <v>1861_각현내_052</v>
      </c>
      <c r="B998" s="2">
        <v>1861</v>
      </c>
      <c r="C998" s="2" t="s">
        <v>5173</v>
      </c>
      <c r="D998" s="2" t="s">
        <v>5174</v>
      </c>
      <c r="E998" s="2">
        <v>997</v>
      </c>
      <c r="F998" s="2">
        <v>3</v>
      </c>
      <c r="G998" s="2" t="s">
        <v>1053</v>
      </c>
      <c r="H998" s="2" t="s">
        <v>2870</v>
      </c>
      <c r="I998" s="2">
        <v>19</v>
      </c>
      <c r="L998" s="2">
        <v>3</v>
      </c>
      <c r="M998" s="2" t="s">
        <v>5929</v>
      </c>
      <c r="N998" s="2" t="s">
        <v>5930</v>
      </c>
      <c r="T998" s="2" t="s">
        <v>5220</v>
      </c>
      <c r="U998" s="2" t="s">
        <v>229</v>
      </c>
      <c r="V998" s="2" t="s">
        <v>2966</v>
      </c>
      <c r="W998" s="2" t="s">
        <v>546</v>
      </c>
      <c r="X998" s="2" t="s">
        <v>3007</v>
      </c>
      <c r="Y998" s="2" t="s">
        <v>1917</v>
      </c>
      <c r="Z998" s="2" t="s">
        <v>3549</v>
      </c>
      <c r="AC998" s="2">
        <v>68</v>
      </c>
      <c r="AD998" s="2" t="s">
        <v>310</v>
      </c>
      <c r="AE998" s="2" t="s">
        <v>3403</v>
      </c>
      <c r="AJ998" s="2" t="s">
        <v>17</v>
      </c>
      <c r="AK998" s="2" t="s">
        <v>3864</v>
      </c>
      <c r="AL998" s="2" t="s">
        <v>39</v>
      </c>
      <c r="AM998" s="2" t="s">
        <v>3867</v>
      </c>
      <c r="AT998" s="2" t="s">
        <v>229</v>
      </c>
      <c r="AU998" s="2" t="s">
        <v>2966</v>
      </c>
      <c r="AV998" s="2" t="s">
        <v>1918</v>
      </c>
      <c r="AW998" s="2" t="s">
        <v>4159</v>
      </c>
      <c r="BG998" s="2" t="s">
        <v>229</v>
      </c>
      <c r="BH998" s="2" t="s">
        <v>2966</v>
      </c>
      <c r="BI998" s="2" t="s">
        <v>1919</v>
      </c>
      <c r="BJ998" s="2" t="s">
        <v>4499</v>
      </c>
      <c r="BK998" s="2" t="s">
        <v>229</v>
      </c>
      <c r="BL998" s="2" t="s">
        <v>2966</v>
      </c>
      <c r="BM998" s="2" t="s">
        <v>1330</v>
      </c>
      <c r="BN998" s="2" t="s">
        <v>4475</v>
      </c>
      <c r="BO998" s="2" t="s">
        <v>137</v>
      </c>
      <c r="BP998" s="2" t="s">
        <v>2972</v>
      </c>
      <c r="BQ998" s="2" t="s">
        <v>1920</v>
      </c>
      <c r="BR998" s="2" t="s">
        <v>5034</v>
      </c>
      <c r="BS998" s="2" t="s">
        <v>245</v>
      </c>
      <c r="BT998" s="2" t="s">
        <v>3881</v>
      </c>
    </row>
    <row r="999" spans="1:72" ht="13.5" customHeight="1">
      <c r="A999" s="5" t="str">
        <f t="shared" si="50"/>
        <v>1861_각현내_052</v>
      </c>
      <c r="B999" s="2">
        <v>1861</v>
      </c>
      <c r="C999" s="2" t="s">
        <v>5173</v>
      </c>
      <c r="D999" s="2" t="s">
        <v>5174</v>
      </c>
      <c r="E999" s="2">
        <v>998</v>
      </c>
      <c r="F999" s="2">
        <v>3</v>
      </c>
      <c r="G999" s="2" t="s">
        <v>1053</v>
      </c>
      <c r="H999" s="2" t="s">
        <v>2870</v>
      </c>
      <c r="I999" s="2">
        <v>19</v>
      </c>
      <c r="L999" s="2">
        <v>3</v>
      </c>
      <c r="M999" s="2" t="s">
        <v>5929</v>
      </c>
      <c r="N999" s="2" t="s">
        <v>5930</v>
      </c>
      <c r="S999" s="2" t="s">
        <v>51</v>
      </c>
      <c r="T999" s="2" t="s">
        <v>2942</v>
      </c>
      <c r="W999" s="2" t="s">
        <v>95</v>
      </c>
      <c r="X999" s="2" t="s">
        <v>5192</v>
      </c>
      <c r="Y999" s="2" t="s">
        <v>10</v>
      </c>
      <c r="Z999" s="2" t="s">
        <v>2986</v>
      </c>
      <c r="AC999" s="2">
        <v>57</v>
      </c>
      <c r="AD999" s="2" t="s">
        <v>200</v>
      </c>
      <c r="AE999" s="2" t="s">
        <v>3832</v>
      </c>
      <c r="AJ999" s="2" t="s">
        <v>17</v>
      </c>
      <c r="AK999" s="2" t="s">
        <v>3864</v>
      </c>
      <c r="AL999" s="2" t="s">
        <v>94</v>
      </c>
      <c r="AM999" s="2" t="s">
        <v>5274</v>
      </c>
      <c r="AT999" s="2" t="s">
        <v>137</v>
      </c>
      <c r="AU999" s="2" t="s">
        <v>2972</v>
      </c>
      <c r="AV999" s="2" t="s">
        <v>1921</v>
      </c>
      <c r="AW999" s="2" t="s">
        <v>4160</v>
      </c>
      <c r="BG999" s="2" t="s">
        <v>137</v>
      </c>
      <c r="BH999" s="2" t="s">
        <v>2972</v>
      </c>
      <c r="BI999" s="2" t="s">
        <v>1922</v>
      </c>
      <c r="BJ999" s="2" t="s">
        <v>4500</v>
      </c>
      <c r="BK999" s="2" t="s">
        <v>137</v>
      </c>
      <c r="BL999" s="2" t="s">
        <v>2972</v>
      </c>
      <c r="BM999" s="2" t="s">
        <v>1923</v>
      </c>
      <c r="BN999" s="2" t="s">
        <v>4776</v>
      </c>
      <c r="BO999" s="2" t="s">
        <v>137</v>
      </c>
      <c r="BP999" s="2" t="s">
        <v>2972</v>
      </c>
      <c r="BQ999" s="2" t="s">
        <v>1924</v>
      </c>
      <c r="BR999" s="2" t="s">
        <v>5035</v>
      </c>
      <c r="BS999" s="2" t="s">
        <v>214</v>
      </c>
      <c r="BT999" s="2" t="s">
        <v>3896</v>
      </c>
    </row>
    <row r="1000" spans="1:72" ht="13.5" customHeight="1">
      <c r="A1000" s="5" t="str">
        <f t="shared" ref="A1000:A1018" si="51">HYPERLINK("http://kyu.snu.ac.kr/sdhj/index.jsp?type=hj/GK14785_00_IH_0001_053.jpg","1861_각현내_053")</f>
        <v>1861_각현내_053</v>
      </c>
      <c r="B1000" s="2">
        <v>1861</v>
      </c>
      <c r="C1000" s="2" t="s">
        <v>5173</v>
      </c>
      <c r="D1000" s="2" t="s">
        <v>5174</v>
      </c>
      <c r="E1000" s="2">
        <v>999</v>
      </c>
      <c r="F1000" s="2">
        <v>3</v>
      </c>
      <c r="G1000" s="2" t="s">
        <v>1053</v>
      </c>
      <c r="H1000" s="2" t="s">
        <v>2870</v>
      </c>
      <c r="I1000" s="2">
        <v>19</v>
      </c>
      <c r="L1000" s="2">
        <v>3</v>
      </c>
      <c r="M1000" s="2" t="s">
        <v>5929</v>
      </c>
      <c r="N1000" s="2" t="s">
        <v>5930</v>
      </c>
      <c r="S1000" s="2" t="s">
        <v>109</v>
      </c>
      <c r="T1000" s="2" t="s">
        <v>2945</v>
      </c>
      <c r="Y1000" s="2" t="s">
        <v>1925</v>
      </c>
      <c r="Z1000" s="2" t="s">
        <v>3550</v>
      </c>
      <c r="AC1000" s="2">
        <v>36</v>
      </c>
      <c r="AD1000" s="2" t="s">
        <v>449</v>
      </c>
      <c r="AE1000" s="2" t="s">
        <v>3851</v>
      </c>
    </row>
    <row r="1001" spans="1:72" ht="13.5" customHeight="1">
      <c r="A1001" s="5" t="str">
        <f t="shared" si="51"/>
        <v>1861_각현내_053</v>
      </c>
      <c r="B1001" s="2">
        <v>1861</v>
      </c>
      <c r="C1001" s="2" t="s">
        <v>5173</v>
      </c>
      <c r="D1001" s="2" t="s">
        <v>5174</v>
      </c>
      <c r="E1001" s="2">
        <v>1000</v>
      </c>
      <c r="F1001" s="2">
        <v>3</v>
      </c>
      <c r="G1001" s="2" t="s">
        <v>1053</v>
      </c>
      <c r="H1001" s="2" t="s">
        <v>2870</v>
      </c>
      <c r="I1001" s="2">
        <v>19</v>
      </c>
      <c r="L1001" s="2">
        <v>3</v>
      </c>
      <c r="M1001" s="2" t="s">
        <v>5929</v>
      </c>
      <c r="N1001" s="2" t="s">
        <v>5930</v>
      </c>
      <c r="S1001" s="2" t="s">
        <v>109</v>
      </c>
      <c r="T1001" s="2" t="s">
        <v>2945</v>
      </c>
      <c r="Y1001" s="2" t="s">
        <v>307</v>
      </c>
      <c r="Z1001" s="2" t="s">
        <v>3084</v>
      </c>
      <c r="AC1001" s="2">
        <v>27</v>
      </c>
      <c r="AD1001" s="2" t="s">
        <v>117</v>
      </c>
      <c r="AE1001" s="2" t="s">
        <v>3821</v>
      </c>
    </row>
    <row r="1002" spans="1:72" ht="13.5" customHeight="1">
      <c r="A1002" s="5" t="str">
        <f t="shared" si="51"/>
        <v>1861_각현내_053</v>
      </c>
      <c r="B1002" s="2">
        <v>1861</v>
      </c>
      <c r="C1002" s="2" t="s">
        <v>5173</v>
      </c>
      <c r="D1002" s="2" t="s">
        <v>5174</v>
      </c>
      <c r="E1002" s="2">
        <v>1001</v>
      </c>
      <c r="F1002" s="2">
        <v>3</v>
      </c>
      <c r="G1002" s="2" t="s">
        <v>1053</v>
      </c>
      <c r="H1002" s="2" t="s">
        <v>2870</v>
      </c>
      <c r="I1002" s="2">
        <v>19</v>
      </c>
      <c r="L1002" s="2">
        <v>3</v>
      </c>
      <c r="M1002" s="2" t="s">
        <v>5929</v>
      </c>
      <c r="N1002" s="2" t="s">
        <v>5930</v>
      </c>
      <c r="S1002" s="2" t="s">
        <v>109</v>
      </c>
      <c r="T1002" s="2" t="s">
        <v>2945</v>
      </c>
      <c r="Y1002" s="2" t="s">
        <v>1926</v>
      </c>
      <c r="Z1002" s="2" t="s">
        <v>3551</v>
      </c>
      <c r="AC1002" s="2">
        <v>24</v>
      </c>
      <c r="AD1002" s="2" t="s">
        <v>38</v>
      </c>
      <c r="AE1002" s="2" t="s">
        <v>3803</v>
      </c>
    </row>
    <row r="1003" spans="1:72" ht="13.5" customHeight="1">
      <c r="A1003" s="5" t="str">
        <f t="shared" si="51"/>
        <v>1861_각현내_053</v>
      </c>
      <c r="B1003" s="2">
        <v>1861</v>
      </c>
      <c r="C1003" s="2" t="s">
        <v>5173</v>
      </c>
      <c r="D1003" s="2" t="s">
        <v>5174</v>
      </c>
      <c r="E1003" s="2">
        <v>1002</v>
      </c>
      <c r="F1003" s="2">
        <v>3</v>
      </c>
      <c r="G1003" s="2" t="s">
        <v>1053</v>
      </c>
      <c r="H1003" s="2" t="s">
        <v>2870</v>
      </c>
      <c r="I1003" s="2">
        <v>19</v>
      </c>
      <c r="L1003" s="2">
        <v>3</v>
      </c>
      <c r="M1003" s="2" t="s">
        <v>5929</v>
      </c>
      <c r="N1003" s="2" t="s">
        <v>5930</v>
      </c>
      <c r="S1003" s="2" t="s">
        <v>207</v>
      </c>
      <c r="T1003" s="2" t="s">
        <v>2949</v>
      </c>
      <c r="AC1003" s="2">
        <v>22</v>
      </c>
      <c r="AD1003" s="2" t="s">
        <v>344</v>
      </c>
      <c r="AE1003" s="2" t="s">
        <v>3845</v>
      </c>
    </row>
    <row r="1004" spans="1:72" ht="13.5" customHeight="1">
      <c r="A1004" s="5" t="str">
        <f t="shared" si="51"/>
        <v>1861_각현내_053</v>
      </c>
      <c r="B1004" s="2">
        <v>1861</v>
      </c>
      <c r="C1004" s="2" t="s">
        <v>5173</v>
      </c>
      <c r="D1004" s="2" t="s">
        <v>5174</v>
      </c>
      <c r="E1004" s="2">
        <v>1003</v>
      </c>
      <c r="F1004" s="2">
        <v>3</v>
      </c>
      <c r="G1004" s="2" t="s">
        <v>1053</v>
      </c>
      <c r="H1004" s="2" t="s">
        <v>2870</v>
      </c>
      <c r="I1004" s="2">
        <v>19</v>
      </c>
      <c r="L1004" s="2">
        <v>3</v>
      </c>
      <c r="M1004" s="2" t="s">
        <v>5929</v>
      </c>
      <c r="N1004" s="2" t="s">
        <v>5930</v>
      </c>
      <c r="S1004" s="2" t="s">
        <v>207</v>
      </c>
      <c r="T1004" s="2" t="s">
        <v>2949</v>
      </c>
      <c r="AC1004" s="2">
        <v>20</v>
      </c>
      <c r="AD1004" s="2" t="s">
        <v>114</v>
      </c>
      <c r="AE1004" s="2" t="s">
        <v>3820</v>
      </c>
    </row>
    <row r="1005" spans="1:72" ht="13.5" customHeight="1">
      <c r="A1005" s="5" t="str">
        <f t="shared" si="51"/>
        <v>1861_각현내_053</v>
      </c>
      <c r="B1005" s="2">
        <v>1861</v>
      </c>
      <c r="C1005" s="2" t="s">
        <v>5173</v>
      </c>
      <c r="D1005" s="2" t="s">
        <v>5174</v>
      </c>
      <c r="E1005" s="2">
        <v>1004</v>
      </c>
      <c r="F1005" s="2">
        <v>3</v>
      </c>
      <c r="G1005" s="2" t="s">
        <v>1053</v>
      </c>
      <c r="H1005" s="2" t="s">
        <v>2870</v>
      </c>
      <c r="I1005" s="2">
        <v>19</v>
      </c>
      <c r="L1005" s="2">
        <v>3</v>
      </c>
      <c r="M1005" s="2" t="s">
        <v>5929</v>
      </c>
      <c r="N1005" s="2" t="s">
        <v>5930</v>
      </c>
      <c r="T1005" s="2" t="s">
        <v>5221</v>
      </c>
      <c r="U1005" s="2" t="s">
        <v>66</v>
      </c>
      <c r="V1005" s="2" t="s">
        <v>2961</v>
      </c>
      <c r="Y1005" s="2" t="s">
        <v>1927</v>
      </c>
      <c r="Z1005" s="2" t="s">
        <v>3552</v>
      </c>
      <c r="AC1005" s="2">
        <v>8</v>
      </c>
      <c r="AD1005" s="2" t="s">
        <v>902</v>
      </c>
      <c r="AE1005" s="2" t="s">
        <v>3859</v>
      </c>
    </row>
    <row r="1006" spans="1:72" ht="13.5" customHeight="1">
      <c r="A1006" s="5" t="str">
        <f t="shared" si="51"/>
        <v>1861_각현내_053</v>
      </c>
      <c r="B1006" s="2">
        <v>1861</v>
      </c>
      <c r="C1006" s="2" t="s">
        <v>5173</v>
      </c>
      <c r="D1006" s="2" t="s">
        <v>5174</v>
      </c>
      <c r="E1006" s="2">
        <v>1005</v>
      </c>
      <c r="F1006" s="2">
        <v>3</v>
      </c>
      <c r="G1006" s="2" t="s">
        <v>1053</v>
      </c>
      <c r="H1006" s="2" t="s">
        <v>2870</v>
      </c>
      <c r="I1006" s="2">
        <v>19</v>
      </c>
      <c r="L1006" s="2">
        <v>3</v>
      </c>
      <c r="M1006" s="2" t="s">
        <v>5929</v>
      </c>
      <c r="N1006" s="2" t="s">
        <v>5930</v>
      </c>
      <c r="T1006" s="2" t="s">
        <v>5221</v>
      </c>
      <c r="U1006" s="2" t="s">
        <v>63</v>
      </c>
      <c r="V1006" s="2" t="s">
        <v>2960</v>
      </c>
      <c r="Y1006" s="2" t="s">
        <v>1928</v>
      </c>
      <c r="Z1006" s="2" t="s">
        <v>3553</v>
      </c>
      <c r="AC1006" s="2">
        <v>13</v>
      </c>
      <c r="AD1006" s="2" t="s">
        <v>72</v>
      </c>
      <c r="AE1006" s="2" t="s">
        <v>3809</v>
      </c>
    </row>
    <row r="1007" spans="1:72" ht="13.5" customHeight="1">
      <c r="A1007" s="5" t="str">
        <f t="shared" si="51"/>
        <v>1861_각현내_053</v>
      </c>
      <c r="B1007" s="2">
        <v>1861</v>
      </c>
      <c r="C1007" s="2" t="s">
        <v>5173</v>
      </c>
      <c r="D1007" s="2" t="s">
        <v>5174</v>
      </c>
      <c r="E1007" s="2">
        <v>1006</v>
      </c>
      <c r="F1007" s="2">
        <v>3</v>
      </c>
      <c r="G1007" s="2" t="s">
        <v>1053</v>
      </c>
      <c r="H1007" s="2" t="s">
        <v>2870</v>
      </c>
      <c r="I1007" s="2">
        <v>19</v>
      </c>
      <c r="L1007" s="2">
        <v>4</v>
      </c>
      <c r="M1007" s="2" t="s">
        <v>5931</v>
      </c>
      <c r="N1007" s="2" t="s">
        <v>5932</v>
      </c>
      <c r="T1007" s="2" t="s">
        <v>5220</v>
      </c>
      <c r="U1007" s="2" t="s">
        <v>229</v>
      </c>
      <c r="V1007" s="2" t="s">
        <v>2966</v>
      </c>
      <c r="W1007" s="2" t="s">
        <v>105</v>
      </c>
      <c r="X1007" s="2" t="s">
        <v>5224</v>
      </c>
      <c r="Y1007" s="2" t="s">
        <v>1929</v>
      </c>
      <c r="Z1007" s="2" t="s">
        <v>3554</v>
      </c>
      <c r="AC1007" s="2">
        <v>38</v>
      </c>
      <c r="AD1007" s="2" t="s">
        <v>278</v>
      </c>
      <c r="AE1007" s="2" t="s">
        <v>3839</v>
      </c>
      <c r="AJ1007" s="2" t="s">
        <v>17</v>
      </c>
      <c r="AK1007" s="2" t="s">
        <v>3864</v>
      </c>
      <c r="AL1007" s="2" t="s">
        <v>107</v>
      </c>
      <c r="AM1007" s="2" t="s">
        <v>3872</v>
      </c>
      <c r="AT1007" s="2" t="s">
        <v>229</v>
      </c>
      <c r="AU1007" s="2" t="s">
        <v>2966</v>
      </c>
      <c r="AV1007" s="2" t="s">
        <v>1930</v>
      </c>
      <c r="AW1007" s="2" t="s">
        <v>4161</v>
      </c>
      <c r="BG1007" s="2" t="s">
        <v>229</v>
      </c>
      <c r="BH1007" s="2" t="s">
        <v>2966</v>
      </c>
      <c r="BI1007" s="2" t="s">
        <v>1931</v>
      </c>
      <c r="BJ1007" s="2" t="s">
        <v>4501</v>
      </c>
      <c r="BK1007" s="2" t="s">
        <v>229</v>
      </c>
      <c r="BL1007" s="2" t="s">
        <v>2966</v>
      </c>
      <c r="BM1007" s="2" t="s">
        <v>1932</v>
      </c>
      <c r="BN1007" s="2" t="s">
        <v>3417</v>
      </c>
      <c r="BO1007" s="2" t="s">
        <v>229</v>
      </c>
      <c r="BP1007" s="2" t="s">
        <v>2966</v>
      </c>
      <c r="BQ1007" s="2" t="s">
        <v>1933</v>
      </c>
      <c r="BR1007" s="2" t="s">
        <v>5428</v>
      </c>
      <c r="BS1007" s="2" t="s">
        <v>821</v>
      </c>
      <c r="BT1007" s="2" t="s">
        <v>3899</v>
      </c>
    </row>
    <row r="1008" spans="1:72" ht="13.5" customHeight="1">
      <c r="A1008" s="5" t="str">
        <f t="shared" si="51"/>
        <v>1861_각현내_053</v>
      </c>
      <c r="B1008" s="2">
        <v>1861</v>
      </c>
      <c r="C1008" s="2" t="s">
        <v>5173</v>
      </c>
      <c r="D1008" s="2" t="s">
        <v>5174</v>
      </c>
      <c r="E1008" s="2">
        <v>1007</v>
      </c>
      <c r="F1008" s="2">
        <v>3</v>
      </c>
      <c r="G1008" s="2" t="s">
        <v>1053</v>
      </c>
      <c r="H1008" s="2" t="s">
        <v>2870</v>
      </c>
      <c r="I1008" s="2">
        <v>19</v>
      </c>
      <c r="L1008" s="2">
        <v>4</v>
      </c>
      <c r="M1008" s="2" t="s">
        <v>5931</v>
      </c>
      <c r="N1008" s="2" t="s">
        <v>5932</v>
      </c>
      <c r="S1008" s="2" t="s">
        <v>51</v>
      </c>
      <c r="T1008" s="2" t="s">
        <v>2942</v>
      </c>
      <c r="W1008" s="2" t="s">
        <v>135</v>
      </c>
      <c r="X1008" s="2" t="s">
        <v>2990</v>
      </c>
      <c r="Y1008" s="2" t="s">
        <v>10</v>
      </c>
      <c r="Z1008" s="2" t="s">
        <v>2986</v>
      </c>
      <c r="AC1008" s="2">
        <v>38</v>
      </c>
      <c r="AD1008" s="2" t="s">
        <v>278</v>
      </c>
      <c r="AE1008" s="2" t="s">
        <v>3839</v>
      </c>
      <c r="AJ1008" s="2" t="s">
        <v>17</v>
      </c>
      <c r="AK1008" s="2" t="s">
        <v>3864</v>
      </c>
      <c r="AL1008" s="2" t="s">
        <v>625</v>
      </c>
      <c r="AM1008" s="2" t="s">
        <v>3283</v>
      </c>
      <c r="AT1008" s="2" t="s">
        <v>229</v>
      </c>
      <c r="AU1008" s="2" t="s">
        <v>2966</v>
      </c>
      <c r="AV1008" s="2" t="s">
        <v>1934</v>
      </c>
      <c r="AW1008" s="2" t="s">
        <v>4162</v>
      </c>
      <c r="BG1008" s="2" t="s">
        <v>229</v>
      </c>
      <c r="BH1008" s="2" t="s">
        <v>2966</v>
      </c>
      <c r="BI1008" s="2" t="s">
        <v>1935</v>
      </c>
      <c r="BJ1008" s="2" t="s">
        <v>4502</v>
      </c>
      <c r="BK1008" s="2" t="s">
        <v>229</v>
      </c>
      <c r="BL1008" s="2" t="s">
        <v>2966</v>
      </c>
      <c r="BM1008" s="2" t="s">
        <v>1936</v>
      </c>
      <c r="BN1008" s="2" t="s">
        <v>4777</v>
      </c>
      <c r="BO1008" s="2" t="s">
        <v>229</v>
      </c>
      <c r="BP1008" s="2" t="s">
        <v>2966</v>
      </c>
      <c r="BQ1008" s="2" t="s">
        <v>1937</v>
      </c>
      <c r="BR1008" s="2" t="s">
        <v>5036</v>
      </c>
      <c r="BS1008" s="2" t="s">
        <v>39</v>
      </c>
      <c r="BT1008" s="2" t="s">
        <v>3867</v>
      </c>
    </row>
    <row r="1009" spans="1:72" ht="13.5" customHeight="1">
      <c r="A1009" s="5" t="str">
        <f t="shared" si="51"/>
        <v>1861_각현내_053</v>
      </c>
      <c r="B1009" s="2">
        <v>1861</v>
      </c>
      <c r="C1009" s="2" t="s">
        <v>5173</v>
      </c>
      <c r="D1009" s="2" t="s">
        <v>5174</v>
      </c>
      <c r="E1009" s="2">
        <v>1008</v>
      </c>
      <c r="F1009" s="2">
        <v>3</v>
      </c>
      <c r="G1009" s="2" t="s">
        <v>1053</v>
      </c>
      <c r="H1009" s="2" t="s">
        <v>2870</v>
      </c>
      <c r="I1009" s="2">
        <v>19</v>
      </c>
      <c r="L1009" s="2">
        <v>4</v>
      </c>
      <c r="M1009" s="2" t="s">
        <v>5931</v>
      </c>
      <c r="N1009" s="2" t="s">
        <v>5932</v>
      </c>
      <c r="S1009" s="2" t="s">
        <v>207</v>
      </c>
      <c r="T1009" s="2" t="s">
        <v>2949</v>
      </c>
      <c r="AC1009" s="2">
        <v>14</v>
      </c>
      <c r="AD1009" s="2" t="s">
        <v>192</v>
      </c>
      <c r="AE1009" s="2" t="s">
        <v>3831</v>
      </c>
    </row>
    <row r="1010" spans="1:72" ht="13.5" customHeight="1">
      <c r="A1010" s="5" t="str">
        <f t="shared" si="51"/>
        <v>1861_각현내_053</v>
      </c>
      <c r="B1010" s="2">
        <v>1861</v>
      </c>
      <c r="C1010" s="2" t="s">
        <v>5173</v>
      </c>
      <c r="D1010" s="2" t="s">
        <v>5174</v>
      </c>
      <c r="E1010" s="2">
        <v>1009</v>
      </c>
      <c r="F1010" s="2">
        <v>3</v>
      </c>
      <c r="G1010" s="2" t="s">
        <v>1053</v>
      </c>
      <c r="H1010" s="2" t="s">
        <v>2870</v>
      </c>
      <c r="I1010" s="2">
        <v>19</v>
      </c>
      <c r="L1010" s="2">
        <v>5</v>
      </c>
      <c r="M1010" s="2" t="s">
        <v>5933</v>
      </c>
      <c r="N1010" s="2" t="s">
        <v>5934</v>
      </c>
      <c r="T1010" s="2" t="s">
        <v>5220</v>
      </c>
      <c r="U1010" s="2" t="s">
        <v>229</v>
      </c>
      <c r="V1010" s="2" t="s">
        <v>2966</v>
      </c>
      <c r="W1010" s="2" t="s">
        <v>1154</v>
      </c>
      <c r="X1010" s="2" t="s">
        <v>3018</v>
      </c>
      <c r="Y1010" s="2" t="s">
        <v>1938</v>
      </c>
      <c r="Z1010" s="2" t="s">
        <v>3555</v>
      </c>
      <c r="AC1010" s="2">
        <v>47</v>
      </c>
      <c r="AD1010" s="2" t="s">
        <v>315</v>
      </c>
      <c r="AE1010" s="2" t="s">
        <v>3843</v>
      </c>
      <c r="AJ1010" s="2" t="s">
        <v>17</v>
      </c>
      <c r="AK1010" s="2" t="s">
        <v>3864</v>
      </c>
      <c r="AL1010" s="2" t="s">
        <v>152</v>
      </c>
      <c r="AM1010" s="2" t="s">
        <v>3880</v>
      </c>
      <c r="AT1010" s="2" t="s">
        <v>229</v>
      </c>
      <c r="AU1010" s="2" t="s">
        <v>2966</v>
      </c>
      <c r="AV1010" s="2" t="s">
        <v>1077</v>
      </c>
      <c r="AW1010" s="2" t="s">
        <v>3270</v>
      </c>
      <c r="BG1010" s="2" t="s">
        <v>229</v>
      </c>
      <c r="BH1010" s="2" t="s">
        <v>2966</v>
      </c>
      <c r="BI1010" s="2" t="s">
        <v>1939</v>
      </c>
      <c r="BJ1010" s="2" t="s">
        <v>4270</v>
      </c>
      <c r="BK1010" s="2" t="s">
        <v>229</v>
      </c>
      <c r="BL1010" s="2" t="s">
        <v>2966</v>
      </c>
      <c r="BM1010" s="2" t="s">
        <v>1940</v>
      </c>
      <c r="BN1010" s="2" t="s">
        <v>4778</v>
      </c>
      <c r="BO1010" s="2" t="s">
        <v>137</v>
      </c>
      <c r="BP1010" s="2" t="s">
        <v>2972</v>
      </c>
      <c r="BQ1010" s="2" t="s">
        <v>1829</v>
      </c>
      <c r="BR1010" s="2" t="s">
        <v>5568</v>
      </c>
      <c r="BS1010" s="2" t="s">
        <v>1941</v>
      </c>
      <c r="BT1010" s="2" t="s">
        <v>5153</v>
      </c>
    </row>
    <row r="1011" spans="1:72" ht="13.5" customHeight="1">
      <c r="A1011" s="5" t="str">
        <f t="shared" si="51"/>
        <v>1861_각현내_053</v>
      </c>
      <c r="B1011" s="2">
        <v>1861</v>
      </c>
      <c r="C1011" s="2" t="s">
        <v>5173</v>
      </c>
      <c r="D1011" s="2" t="s">
        <v>5174</v>
      </c>
      <c r="E1011" s="2">
        <v>1010</v>
      </c>
      <c r="F1011" s="2">
        <v>3</v>
      </c>
      <c r="G1011" s="2" t="s">
        <v>1053</v>
      </c>
      <c r="H1011" s="2" t="s">
        <v>2870</v>
      </c>
      <c r="I1011" s="2">
        <v>19</v>
      </c>
      <c r="L1011" s="2">
        <v>5</v>
      </c>
      <c r="M1011" s="2" t="s">
        <v>5933</v>
      </c>
      <c r="N1011" s="2" t="s">
        <v>5934</v>
      </c>
      <c r="S1011" s="2" t="s">
        <v>51</v>
      </c>
      <c r="T1011" s="2" t="s">
        <v>2942</v>
      </c>
      <c r="W1011" s="2" t="s">
        <v>284</v>
      </c>
      <c r="X1011" s="2" t="s">
        <v>3000</v>
      </c>
      <c r="Y1011" s="2" t="s">
        <v>10</v>
      </c>
      <c r="Z1011" s="2" t="s">
        <v>2986</v>
      </c>
      <c r="AC1011" s="2">
        <v>31</v>
      </c>
      <c r="AD1011" s="2" t="s">
        <v>129</v>
      </c>
      <c r="AE1011" s="2" t="s">
        <v>3826</v>
      </c>
      <c r="AJ1011" s="2" t="s">
        <v>17</v>
      </c>
      <c r="AK1011" s="2" t="s">
        <v>3864</v>
      </c>
      <c r="AL1011" s="2" t="s">
        <v>142</v>
      </c>
      <c r="AM1011" s="2" t="s">
        <v>3884</v>
      </c>
      <c r="AT1011" s="2" t="s">
        <v>137</v>
      </c>
      <c r="AU1011" s="2" t="s">
        <v>2972</v>
      </c>
      <c r="AV1011" s="2" t="s">
        <v>325</v>
      </c>
      <c r="AW1011" s="2" t="s">
        <v>3089</v>
      </c>
      <c r="BG1011" s="2" t="s">
        <v>137</v>
      </c>
      <c r="BH1011" s="2" t="s">
        <v>2972</v>
      </c>
      <c r="BI1011" s="2" t="s">
        <v>1669</v>
      </c>
      <c r="BJ1011" s="2" t="s">
        <v>3464</v>
      </c>
      <c r="BK1011" s="2" t="s">
        <v>137</v>
      </c>
      <c r="BL1011" s="2" t="s">
        <v>2972</v>
      </c>
      <c r="BM1011" s="2" t="s">
        <v>1942</v>
      </c>
      <c r="BN1011" s="2" t="s">
        <v>4779</v>
      </c>
      <c r="BO1011" s="2" t="s">
        <v>229</v>
      </c>
      <c r="BP1011" s="2" t="s">
        <v>2966</v>
      </c>
      <c r="BQ1011" s="2" t="s">
        <v>1943</v>
      </c>
      <c r="BR1011" s="2" t="s">
        <v>5037</v>
      </c>
      <c r="BS1011" s="2" t="s">
        <v>39</v>
      </c>
      <c r="BT1011" s="2" t="s">
        <v>3867</v>
      </c>
    </row>
    <row r="1012" spans="1:72" ht="13.5" customHeight="1">
      <c r="A1012" s="5" t="str">
        <f t="shared" si="51"/>
        <v>1861_각현내_053</v>
      </c>
      <c r="B1012" s="2">
        <v>1861</v>
      </c>
      <c r="C1012" s="2" t="s">
        <v>5173</v>
      </c>
      <c r="D1012" s="2" t="s">
        <v>5174</v>
      </c>
      <c r="E1012" s="2">
        <v>1011</v>
      </c>
      <c r="F1012" s="2">
        <v>3</v>
      </c>
      <c r="G1012" s="2" t="s">
        <v>1053</v>
      </c>
      <c r="H1012" s="2" t="s">
        <v>2870</v>
      </c>
      <c r="I1012" s="2">
        <v>19</v>
      </c>
      <c r="L1012" s="2">
        <v>5</v>
      </c>
      <c r="M1012" s="2" t="s">
        <v>5933</v>
      </c>
      <c r="N1012" s="2" t="s">
        <v>5934</v>
      </c>
      <c r="S1012" s="2" t="s">
        <v>207</v>
      </c>
      <c r="T1012" s="2" t="s">
        <v>2949</v>
      </c>
      <c r="AC1012" s="2">
        <v>11</v>
      </c>
      <c r="AD1012" s="2" t="s">
        <v>353</v>
      </c>
      <c r="AE1012" s="2" t="s">
        <v>3847</v>
      </c>
    </row>
    <row r="1013" spans="1:72" ht="13.5" customHeight="1">
      <c r="A1013" s="5" t="str">
        <f t="shared" si="51"/>
        <v>1861_각현내_053</v>
      </c>
      <c r="B1013" s="2">
        <v>1861</v>
      </c>
      <c r="C1013" s="2" t="s">
        <v>5173</v>
      </c>
      <c r="D1013" s="2" t="s">
        <v>5174</v>
      </c>
      <c r="E1013" s="2">
        <v>1012</v>
      </c>
      <c r="F1013" s="2">
        <v>3</v>
      </c>
      <c r="G1013" s="2" t="s">
        <v>1053</v>
      </c>
      <c r="H1013" s="2" t="s">
        <v>2870</v>
      </c>
      <c r="I1013" s="2">
        <v>19</v>
      </c>
      <c r="L1013" s="2">
        <v>5</v>
      </c>
      <c r="M1013" s="2" t="s">
        <v>5933</v>
      </c>
      <c r="N1013" s="2" t="s">
        <v>5934</v>
      </c>
      <c r="T1013" s="2" t="s">
        <v>5221</v>
      </c>
      <c r="U1013" s="2" t="s">
        <v>66</v>
      </c>
      <c r="V1013" s="2" t="s">
        <v>2961</v>
      </c>
      <c r="Y1013" s="2" t="s">
        <v>1052</v>
      </c>
      <c r="Z1013" s="2" t="s">
        <v>3263</v>
      </c>
      <c r="AC1013" s="2">
        <v>21</v>
      </c>
      <c r="AD1013" s="2" t="s">
        <v>344</v>
      </c>
      <c r="AE1013" s="2" t="s">
        <v>3845</v>
      </c>
    </row>
    <row r="1014" spans="1:72" ht="13.5" customHeight="1">
      <c r="A1014" s="5" t="str">
        <f t="shared" si="51"/>
        <v>1861_각현내_053</v>
      </c>
      <c r="B1014" s="2">
        <v>1861</v>
      </c>
      <c r="C1014" s="2" t="s">
        <v>5173</v>
      </c>
      <c r="D1014" s="2" t="s">
        <v>5174</v>
      </c>
      <c r="E1014" s="2">
        <v>1013</v>
      </c>
      <c r="F1014" s="2">
        <v>3</v>
      </c>
      <c r="G1014" s="2" t="s">
        <v>1053</v>
      </c>
      <c r="H1014" s="2" t="s">
        <v>2870</v>
      </c>
      <c r="I1014" s="2">
        <v>20</v>
      </c>
      <c r="J1014" s="2" t="s">
        <v>1944</v>
      </c>
      <c r="K1014" s="2" t="s">
        <v>2908</v>
      </c>
      <c r="L1014" s="2">
        <v>1</v>
      </c>
      <c r="M1014" s="2" t="s">
        <v>1944</v>
      </c>
      <c r="N1014" s="2" t="s">
        <v>2908</v>
      </c>
      <c r="T1014" s="2" t="s">
        <v>5220</v>
      </c>
      <c r="U1014" s="2" t="s">
        <v>229</v>
      </c>
      <c r="V1014" s="2" t="s">
        <v>2966</v>
      </c>
      <c r="W1014" s="2" t="s">
        <v>546</v>
      </c>
      <c r="X1014" s="2" t="s">
        <v>3007</v>
      </c>
      <c r="Y1014" s="2" t="s">
        <v>1945</v>
      </c>
      <c r="Z1014" s="2" t="s">
        <v>3556</v>
      </c>
      <c r="AC1014" s="2">
        <v>67</v>
      </c>
      <c r="AD1014" s="2" t="s">
        <v>461</v>
      </c>
      <c r="AE1014" s="2" t="s">
        <v>3853</v>
      </c>
      <c r="AJ1014" s="2" t="s">
        <v>17</v>
      </c>
      <c r="AK1014" s="2" t="s">
        <v>3864</v>
      </c>
      <c r="AL1014" s="2" t="s">
        <v>39</v>
      </c>
      <c r="AM1014" s="2" t="s">
        <v>3867</v>
      </c>
      <c r="AT1014" s="2" t="s">
        <v>229</v>
      </c>
      <c r="AU1014" s="2" t="s">
        <v>2966</v>
      </c>
      <c r="AV1014" s="2" t="s">
        <v>1946</v>
      </c>
      <c r="AW1014" s="2" t="s">
        <v>4163</v>
      </c>
      <c r="BG1014" s="2" t="s">
        <v>229</v>
      </c>
      <c r="BH1014" s="2" t="s">
        <v>2966</v>
      </c>
      <c r="BI1014" s="2" t="s">
        <v>1947</v>
      </c>
      <c r="BJ1014" s="2" t="s">
        <v>4503</v>
      </c>
      <c r="BK1014" s="2" t="s">
        <v>229</v>
      </c>
      <c r="BL1014" s="2" t="s">
        <v>2966</v>
      </c>
      <c r="BM1014" s="2" t="s">
        <v>1468</v>
      </c>
      <c r="BN1014" s="2" t="s">
        <v>4723</v>
      </c>
      <c r="BO1014" s="2" t="s">
        <v>229</v>
      </c>
      <c r="BP1014" s="2" t="s">
        <v>2966</v>
      </c>
      <c r="BQ1014" s="2" t="s">
        <v>1948</v>
      </c>
      <c r="BR1014" s="2" t="s">
        <v>5467</v>
      </c>
      <c r="BS1014" s="2" t="s">
        <v>94</v>
      </c>
      <c r="BT1014" s="2" t="s">
        <v>5274</v>
      </c>
    </row>
    <row r="1015" spans="1:72" ht="13.5" customHeight="1">
      <c r="A1015" s="5" t="str">
        <f t="shared" si="51"/>
        <v>1861_각현내_053</v>
      </c>
      <c r="B1015" s="2">
        <v>1861</v>
      </c>
      <c r="C1015" s="2" t="s">
        <v>5173</v>
      </c>
      <c r="D1015" s="2" t="s">
        <v>5174</v>
      </c>
      <c r="E1015" s="2">
        <v>1014</v>
      </c>
      <c r="F1015" s="2">
        <v>3</v>
      </c>
      <c r="G1015" s="2" t="s">
        <v>1053</v>
      </c>
      <c r="H1015" s="2" t="s">
        <v>2870</v>
      </c>
      <c r="I1015" s="2">
        <v>20</v>
      </c>
      <c r="L1015" s="2">
        <v>1</v>
      </c>
      <c r="M1015" s="2" t="s">
        <v>1944</v>
      </c>
      <c r="N1015" s="2" t="s">
        <v>2908</v>
      </c>
      <c r="S1015" s="2" t="s">
        <v>51</v>
      </c>
      <c r="T1015" s="2" t="s">
        <v>2942</v>
      </c>
      <c r="W1015" s="2" t="s">
        <v>284</v>
      </c>
      <c r="X1015" s="2" t="s">
        <v>3000</v>
      </c>
      <c r="Y1015" s="2" t="s">
        <v>10</v>
      </c>
      <c r="Z1015" s="2" t="s">
        <v>2986</v>
      </c>
      <c r="AC1015" s="2">
        <v>67</v>
      </c>
      <c r="AD1015" s="2" t="s">
        <v>461</v>
      </c>
      <c r="AE1015" s="2" t="s">
        <v>3853</v>
      </c>
      <c r="AJ1015" s="2" t="s">
        <v>17</v>
      </c>
      <c r="AK1015" s="2" t="s">
        <v>3864</v>
      </c>
      <c r="AL1015" s="2" t="s">
        <v>142</v>
      </c>
      <c r="AM1015" s="2" t="s">
        <v>3884</v>
      </c>
      <c r="AT1015" s="2" t="s">
        <v>229</v>
      </c>
      <c r="AU1015" s="2" t="s">
        <v>2966</v>
      </c>
      <c r="AV1015" s="2" t="s">
        <v>1309</v>
      </c>
      <c r="AW1015" s="2" t="s">
        <v>3349</v>
      </c>
      <c r="BG1015" s="2" t="s">
        <v>229</v>
      </c>
      <c r="BH1015" s="2" t="s">
        <v>2966</v>
      </c>
      <c r="BI1015" s="2" t="s">
        <v>1669</v>
      </c>
      <c r="BJ1015" s="2" t="s">
        <v>3464</v>
      </c>
      <c r="BK1015" s="2" t="s">
        <v>229</v>
      </c>
      <c r="BL1015" s="2" t="s">
        <v>2966</v>
      </c>
      <c r="BM1015" s="2" t="s">
        <v>1949</v>
      </c>
      <c r="BN1015" s="2" t="s">
        <v>4085</v>
      </c>
      <c r="BO1015" s="2" t="s">
        <v>137</v>
      </c>
      <c r="BP1015" s="2" t="s">
        <v>2972</v>
      </c>
      <c r="BQ1015" s="2" t="s">
        <v>1950</v>
      </c>
      <c r="BR1015" s="2" t="s">
        <v>5412</v>
      </c>
      <c r="BS1015" s="2" t="s">
        <v>94</v>
      </c>
      <c r="BT1015" s="2" t="s">
        <v>5274</v>
      </c>
    </row>
    <row r="1016" spans="1:72" ht="13.5" customHeight="1">
      <c r="A1016" s="5" t="str">
        <f t="shared" si="51"/>
        <v>1861_각현내_053</v>
      </c>
      <c r="B1016" s="2">
        <v>1861</v>
      </c>
      <c r="C1016" s="2" t="s">
        <v>5173</v>
      </c>
      <c r="D1016" s="2" t="s">
        <v>5174</v>
      </c>
      <c r="E1016" s="2">
        <v>1015</v>
      </c>
      <c r="F1016" s="2">
        <v>3</v>
      </c>
      <c r="G1016" s="2" t="s">
        <v>1053</v>
      </c>
      <c r="H1016" s="2" t="s">
        <v>2870</v>
      </c>
      <c r="I1016" s="2">
        <v>20</v>
      </c>
      <c r="L1016" s="2">
        <v>1</v>
      </c>
      <c r="M1016" s="2" t="s">
        <v>1944</v>
      </c>
      <c r="N1016" s="2" t="s">
        <v>2908</v>
      </c>
      <c r="S1016" s="2" t="s">
        <v>109</v>
      </c>
      <c r="T1016" s="2" t="s">
        <v>2945</v>
      </c>
      <c r="Y1016" s="2" t="s">
        <v>1951</v>
      </c>
      <c r="Z1016" s="2" t="s">
        <v>3557</v>
      </c>
      <c r="AC1016" s="2">
        <v>29</v>
      </c>
      <c r="AD1016" s="2" t="s">
        <v>110</v>
      </c>
      <c r="AE1016" s="2" t="s">
        <v>3818</v>
      </c>
    </row>
    <row r="1017" spans="1:72" ht="13.5" customHeight="1">
      <c r="A1017" s="5" t="str">
        <f t="shared" si="51"/>
        <v>1861_각현내_053</v>
      </c>
      <c r="B1017" s="2">
        <v>1861</v>
      </c>
      <c r="C1017" s="2" t="s">
        <v>5173</v>
      </c>
      <c r="D1017" s="2" t="s">
        <v>5174</v>
      </c>
      <c r="E1017" s="2">
        <v>1016</v>
      </c>
      <c r="F1017" s="2">
        <v>3</v>
      </c>
      <c r="G1017" s="2" t="s">
        <v>1053</v>
      </c>
      <c r="H1017" s="2" t="s">
        <v>2870</v>
      </c>
      <c r="I1017" s="2">
        <v>20</v>
      </c>
      <c r="L1017" s="2">
        <v>1</v>
      </c>
      <c r="M1017" s="2" t="s">
        <v>1944</v>
      </c>
      <c r="N1017" s="2" t="s">
        <v>2908</v>
      </c>
      <c r="S1017" s="2" t="s">
        <v>109</v>
      </c>
      <c r="T1017" s="2" t="s">
        <v>2945</v>
      </c>
      <c r="Y1017" s="2" t="s">
        <v>1952</v>
      </c>
      <c r="Z1017" s="2" t="s">
        <v>3558</v>
      </c>
      <c r="AC1017" s="2">
        <v>27</v>
      </c>
      <c r="AD1017" s="2" t="s">
        <v>117</v>
      </c>
      <c r="AE1017" s="2" t="s">
        <v>3821</v>
      </c>
    </row>
    <row r="1018" spans="1:72" ht="13.5" customHeight="1">
      <c r="A1018" s="5" t="str">
        <f t="shared" si="51"/>
        <v>1861_각현내_053</v>
      </c>
      <c r="B1018" s="2">
        <v>1861</v>
      </c>
      <c r="C1018" s="2" t="s">
        <v>5173</v>
      </c>
      <c r="D1018" s="2" t="s">
        <v>5174</v>
      </c>
      <c r="E1018" s="2">
        <v>1017</v>
      </c>
      <c r="F1018" s="2">
        <v>3</v>
      </c>
      <c r="G1018" s="2" t="s">
        <v>1053</v>
      </c>
      <c r="H1018" s="2" t="s">
        <v>2870</v>
      </c>
      <c r="I1018" s="2">
        <v>20</v>
      </c>
      <c r="L1018" s="2">
        <v>1</v>
      </c>
      <c r="M1018" s="2" t="s">
        <v>1944</v>
      </c>
      <c r="N1018" s="2" t="s">
        <v>2908</v>
      </c>
      <c r="S1018" s="2" t="s">
        <v>207</v>
      </c>
      <c r="T1018" s="2" t="s">
        <v>2949</v>
      </c>
      <c r="AC1018" s="2">
        <v>14</v>
      </c>
      <c r="AD1018" s="2" t="s">
        <v>192</v>
      </c>
      <c r="AE1018" s="2" t="s">
        <v>3831</v>
      </c>
    </row>
    <row r="1019" spans="1:72" ht="13.5" customHeight="1">
      <c r="A1019" s="5" t="str">
        <f t="shared" ref="A1019:A1044" si="52">HYPERLINK("http://kyu.snu.ac.kr/sdhj/index.jsp?type=hj/GK14785_00_IH_0001_054.jpg","1861_각현내_054")</f>
        <v>1861_각현내_054</v>
      </c>
      <c r="B1019" s="2">
        <v>1861</v>
      </c>
      <c r="C1019" s="2" t="s">
        <v>5173</v>
      </c>
      <c r="D1019" s="2" t="s">
        <v>5174</v>
      </c>
      <c r="E1019" s="2">
        <v>1018</v>
      </c>
      <c r="F1019" s="2">
        <v>3</v>
      </c>
      <c r="G1019" s="2" t="s">
        <v>1053</v>
      </c>
      <c r="H1019" s="2" t="s">
        <v>2870</v>
      </c>
      <c r="I1019" s="2">
        <v>20</v>
      </c>
      <c r="L1019" s="2">
        <v>2</v>
      </c>
      <c r="M1019" s="2" t="s">
        <v>5935</v>
      </c>
      <c r="N1019" s="2" t="s">
        <v>5936</v>
      </c>
      <c r="T1019" s="2" t="s">
        <v>5220</v>
      </c>
      <c r="U1019" s="2" t="s">
        <v>229</v>
      </c>
      <c r="V1019" s="2" t="s">
        <v>2966</v>
      </c>
      <c r="W1019" s="2" t="s">
        <v>135</v>
      </c>
      <c r="X1019" s="2" t="s">
        <v>2990</v>
      </c>
      <c r="Y1019" s="2" t="s">
        <v>1953</v>
      </c>
      <c r="Z1019" s="2" t="s">
        <v>3559</v>
      </c>
      <c r="AC1019" s="2">
        <v>38</v>
      </c>
      <c r="AD1019" s="2" t="s">
        <v>278</v>
      </c>
      <c r="AE1019" s="2" t="s">
        <v>3839</v>
      </c>
      <c r="AJ1019" s="2" t="s">
        <v>17</v>
      </c>
      <c r="AK1019" s="2" t="s">
        <v>3864</v>
      </c>
      <c r="AL1019" s="2" t="s">
        <v>39</v>
      </c>
      <c r="AM1019" s="2" t="s">
        <v>3867</v>
      </c>
      <c r="AT1019" s="2" t="s">
        <v>229</v>
      </c>
      <c r="AU1019" s="2" t="s">
        <v>2966</v>
      </c>
      <c r="AV1019" s="2" t="s">
        <v>1384</v>
      </c>
      <c r="AW1019" s="2" t="s">
        <v>4092</v>
      </c>
      <c r="BG1019" s="2" t="s">
        <v>229</v>
      </c>
      <c r="BH1019" s="2" t="s">
        <v>2966</v>
      </c>
      <c r="BI1019" s="2" t="s">
        <v>1385</v>
      </c>
      <c r="BJ1019" s="2" t="s">
        <v>4436</v>
      </c>
      <c r="BK1019" s="2" t="s">
        <v>229</v>
      </c>
      <c r="BL1019" s="2" t="s">
        <v>2966</v>
      </c>
      <c r="BM1019" s="2" t="s">
        <v>1386</v>
      </c>
      <c r="BN1019" s="2" t="s">
        <v>4351</v>
      </c>
      <c r="BO1019" s="2" t="s">
        <v>229</v>
      </c>
      <c r="BP1019" s="2" t="s">
        <v>2966</v>
      </c>
      <c r="BQ1019" s="2" t="s">
        <v>1387</v>
      </c>
      <c r="BR1019" s="2" t="s">
        <v>5501</v>
      </c>
      <c r="BS1019" s="2" t="s">
        <v>1388</v>
      </c>
      <c r="BT1019" s="2" t="s">
        <v>5152</v>
      </c>
    </row>
    <row r="1020" spans="1:72" ht="13.5" customHeight="1">
      <c r="A1020" s="5" t="str">
        <f t="shared" si="52"/>
        <v>1861_각현내_054</v>
      </c>
      <c r="B1020" s="2">
        <v>1861</v>
      </c>
      <c r="C1020" s="2" t="s">
        <v>5173</v>
      </c>
      <c r="D1020" s="2" t="s">
        <v>5174</v>
      </c>
      <c r="E1020" s="2">
        <v>1019</v>
      </c>
      <c r="F1020" s="2">
        <v>3</v>
      </c>
      <c r="G1020" s="2" t="s">
        <v>1053</v>
      </c>
      <c r="H1020" s="2" t="s">
        <v>2870</v>
      </c>
      <c r="I1020" s="2">
        <v>20</v>
      </c>
      <c r="L1020" s="2">
        <v>2</v>
      </c>
      <c r="M1020" s="2" t="s">
        <v>5935</v>
      </c>
      <c r="N1020" s="2" t="s">
        <v>5936</v>
      </c>
      <c r="S1020" s="2" t="s">
        <v>51</v>
      </c>
      <c r="T1020" s="2" t="s">
        <v>2942</v>
      </c>
      <c r="W1020" s="2" t="s">
        <v>95</v>
      </c>
      <c r="X1020" s="2" t="s">
        <v>5192</v>
      </c>
      <c r="Y1020" s="2" t="s">
        <v>10</v>
      </c>
      <c r="Z1020" s="2" t="s">
        <v>2986</v>
      </c>
      <c r="AC1020" s="2">
        <v>35</v>
      </c>
      <c r="AD1020" s="2" t="s">
        <v>70</v>
      </c>
      <c r="AE1020" s="2" t="s">
        <v>3808</v>
      </c>
      <c r="AJ1020" s="2" t="s">
        <v>17</v>
      </c>
      <c r="AK1020" s="2" t="s">
        <v>3864</v>
      </c>
      <c r="AL1020" s="2" t="s">
        <v>94</v>
      </c>
      <c r="AM1020" s="2" t="s">
        <v>5274</v>
      </c>
      <c r="AT1020" s="2" t="s">
        <v>229</v>
      </c>
      <c r="AU1020" s="2" t="s">
        <v>2966</v>
      </c>
      <c r="AV1020" s="2" t="s">
        <v>1954</v>
      </c>
      <c r="AW1020" s="2" t="s">
        <v>5297</v>
      </c>
      <c r="BG1020" s="2" t="s">
        <v>229</v>
      </c>
      <c r="BH1020" s="2" t="s">
        <v>2966</v>
      </c>
      <c r="BI1020" s="2" t="s">
        <v>1955</v>
      </c>
      <c r="BJ1020" s="2" t="s">
        <v>4504</v>
      </c>
      <c r="BK1020" s="2" t="s">
        <v>229</v>
      </c>
      <c r="BL1020" s="2" t="s">
        <v>2966</v>
      </c>
      <c r="BM1020" s="2" t="s">
        <v>1956</v>
      </c>
      <c r="BN1020" s="2" t="s">
        <v>4780</v>
      </c>
      <c r="BO1020" s="2" t="s">
        <v>229</v>
      </c>
      <c r="BP1020" s="2" t="s">
        <v>2966</v>
      </c>
      <c r="BQ1020" s="2" t="s">
        <v>1957</v>
      </c>
      <c r="BR1020" s="2" t="s">
        <v>5038</v>
      </c>
      <c r="BS1020" s="2" t="s">
        <v>39</v>
      </c>
      <c r="BT1020" s="2" t="s">
        <v>3867</v>
      </c>
    </row>
    <row r="1021" spans="1:72" ht="13.5" customHeight="1">
      <c r="A1021" s="5" t="str">
        <f t="shared" si="52"/>
        <v>1861_각현내_054</v>
      </c>
      <c r="B1021" s="2">
        <v>1861</v>
      </c>
      <c r="C1021" s="2" t="s">
        <v>5173</v>
      </c>
      <c r="D1021" s="2" t="s">
        <v>5174</v>
      </c>
      <c r="E1021" s="2">
        <v>1020</v>
      </c>
      <c r="F1021" s="2">
        <v>3</v>
      </c>
      <c r="G1021" s="2" t="s">
        <v>1053</v>
      </c>
      <c r="H1021" s="2" t="s">
        <v>2870</v>
      </c>
      <c r="I1021" s="2">
        <v>20</v>
      </c>
      <c r="L1021" s="2">
        <v>2</v>
      </c>
      <c r="M1021" s="2" t="s">
        <v>5935</v>
      </c>
      <c r="N1021" s="2" t="s">
        <v>5936</v>
      </c>
      <c r="S1021" s="2" t="s">
        <v>1257</v>
      </c>
      <c r="T1021" s="2" t="s">
        <v>2953</v>
      </c>
      <c r="W1021" s="2" t="s">
        <v>105</v>
      </c>
      <c r="X1021" s="2" t="s">
        <v>5224</v>
      </c>
      <c r="Y1021" s="2" t="s">
        <v>10</v>
      </c>
      <c r="Z1021" s="2" t="s">
        <v>2986</v>
      </c>
      <c r="AC1021" s="2">
        <v>76</v>
      </c>
      <c r="AD1021" s="2" t="s">
        <v>552</v>
      </c>
      <c r="AE1021" s="2" t="s">
        <v>3857</v>
      </c>
    </row>
    <row r="1022" spans="1:72" ht="13.5" customHeight="1">
      <c r="A1022" s="5" t="str">
        <f t="shared" si="52"/>
        <v>1861_각현내_054</v>
      </c>
      <c r="B1022" s="2">
        <v>1861</v>
      </c>
      <c r="C1022" s="2" t="s">
        <v>5173</v>
      </c>
      <c r="D1022" s="2" t="s">
        <v>5174</v>
      </c>
      <c r="E1022" s="2">
        <v>1021</v>
      </c>
      <c r="F1022" s="2">
        <v>3</v>
      </c>
      <c r="G1022" s="2" t="s">
        <v>1053</v>
      </c>
      <c r="H1022" s="2" t="s">
        <v>2870</v>
      </c>
      <c r="I1022" s="2">
        <v>20</v>
      </c>
      <c r="L1022" s="2">
        <v>2</v>
      </c>
      <c r="M1022" s="2" t="s">
        <v>5935</v>
      </c>
      <c r="N1022" s="2" t="s">
        <v>5936</v>
      </c>
      <c r="S1022" s="2" t="s">
        <v>59</v>
      </c>
      <c r="T1022" s="2" t="s">
        <v>2943</v>
      </c>
      <c r="Y1022" s="2" t="s">
        <v>687</v>
      </c>
      <c r="Z1022" s="2" t="s">
        <v>3560</v>
      </c>
      <c r="AC1022" s="2">
        <v>37</v>
      </c>
      <c r="AD1022" s="2" t="s">
        <v>285</v>
      </c>
      <c r="AE1022" s="2" t="s">
        <v>3840</v>
      </c>
    </row>
    <row r="1023" spans="1:72" ht="13.5" customHeight="1">
      <c r="A1023" s="5" t="str">
        <f t="shared" si="52"/>
        <v>1861_각현내_054</v>
      </c>
      <c r="B1023" s="2">
        <v>1861</v>
      </c>
      <c r="C1023" s="2" t="s">
        <v>5173</v>
      </c>
      <c r="D1023" s="2" t="s">
        <v>5174</v>
      </c>
      <c r="E1023" s="2">
        <v>1022</v>
      </c>
      <c r="F1023" s="2">
        <v>3</v>
      </c>
      <c r="G1023" s="2" t="s">
        <v>1053</v>
      </c>
      <c r="H1023" s="2" t="s">
        <v>2870</v>
      </c>
      <c r="I1023" s="2">
        <v>20</v>
      </c>
      <c r="L1023" s="2">
        <v>2</v>
      </c>
      <c r="M1023" s="2" t="s">
        <v>5935</v>
      </c>
      <c r="N1023" s="2" t="s">
        <v>5936</v>
      </c>
      <c r="S1023" s="2" t="s">
        <v>59</v>
      </c>
      <c r="T1023" s="2" t="s">
        <v>2943</v>
      </c>
      <c r="Y1023" s="2" t="s">
        <v>1383</v>
      </c>
      <c r="Z1023" s="2" t="s">
        <v>3378</v>
      </c>
      <c r="AC1023" s="2">
        <v>31</v>
      </c>
      <c r="AD1023" s="2" t="s">
        <v>129</v>
      </c>
      <c r="AE1023" s="2" t="s">
        <v>3826</v>
      </c>
    </row>
    <row r="1024" spans="1:72" ht="13.5" customHeight="1">
      <c r="A1024" s="5" t="str">
        <f t="shared" si="52"/>
        <v>1861_각현내_054</v>
      </c>
      <c r="B1024" s="2">
        <v>1861</v>
      </c>
      <c r="C1024" s="2" t="s">
        <v>5173</v>
      </c>
      <c r="D1024" s="2" t="s">
        <v>5174</v>
      </c>
      <c r="E1024" s="2">
        <v>1023</v>
      </c>
      <c r="F1024" s="2">
        <v>3</v>
      </c>
      <c r="G1024" s="2" t="s">
        <v>1053</v>
      </c>
      <c r="H1024" s="2" t="s">
        <v>2870</v>
      </c>
      <c r="I1024" s="2">
        <v>20</v>
      </c>
      <c r="L1024" s="2">
        <v>2</v>
      </c>
      <c r="M1024" s="2" t="s">
        <v>5935</v>
      </c>
      <c r="N1024" s="2" t="s">
        <v>5936</v>
      </c>
      <c r="S1024" s="2" t="s">
        <v>109</v>
      </c>
      <c r="T1024" s="2" t="s">
        <v>2945</v>
      </c>
      <c r="Y1024" s="2" t="s">
        <v>1958</v>
      </c>
      <c r="Z1024" s="2" t="s">
        <v>3561</v>
      </c>
      <c r="AC1024" s="2">
        <v>10</v>
      </c>
      <c r="AD1024" s="2" t="s">
        <v>86</v>
      </c>
      <c r="AE1024" s="2" t="s">
        <v>3815</v>
      </c>
    </row>
    <row r="1025" spans="1:72" ht="13.5" customHeight="1">
      <c r="A1025" s="5" t="str">
        <f t="shared" si="52"/>
        <v>1861_각현내_054</v>
      </c>
      <c r="B1025" s="2">
        <v>1861</v>
      </c>
      <c r="C1025" s="2" t="s">
        <v>5173</v>
      </c>
      <c r="D1025" s="2" t="s">
        <v>5174</v>
      </c>
      <c r="E1025" s="2">
        <v>1024</v>
      </c>
      <c r="F1025" s="2">
        <v>3</v>
      </c>
      <c r="G1025" s="2" t="s">
        <v>1053</v>
      </c>
      <c r="H1025" s="2" t="s">
        <v>2870</v>
      </c>
      <c r="I1025" s="2">
        <v>20</v>
      </c>
      <c r="L1025" s="2">
        <v>2</v>
      </c>
      <c r="M1025" s="2" t="s">
        <v>5935</v>
      </c>
      <c r="N1025" s="2" t="s">
        <v>5936</v>
      </c>
      <c r="S1025" s="2" t="s">
        <v>207</v>
      </c>
      <c r="T1025" s="2" t="s">
        <v>2949</v>
      </c>
      <c r="AC1025" s="2">
        <v>15</v>
      </c>
      <c r="AD1025" s="2" t="s">
        <v>178</v>
      </c>
      <c r="AE1025" s="2" t="s">
        <v>3830</v>
      </c>
    </row>
    <row r="1026" spans="1:72" ht="13.5" customHeight="1">
      <c r="A1026" s="5" t="str">
        <f t="shared" si="52"/>
        <v>1861_각현내_054</v>
      </c>
      <c r="B1026" s="2">
        <v>1861</v>
      </c>
      <c r="C1026" s="2" t="s">
        <v>5173</v>
      </c>
      <c r="D1026" s="2" t="s">
        <v>5174</v>
      </c>
      <c r="E1026" s="2">
        <v>1025</v>
      </c>
      <c r="F1026" s="2">
        <v>3</v>
      </c>
      <c r="G1026" s="2" t="s">
        <v>1053</v>
      </c>
      <c r="H1026" s="2" t="s">
        <v>2870</v>
      </c>
      <c r="I1026" s="2">
        <v>20</v>
      </c>
      <c r="L1026" s="2">
        <v>2</v>
      </c>
      <c r="M1026" s="2" t="s">
        <v>5935</v>
      </c>
      <c r="N1026" s="2" t="s">
        <v>5936</v>
      </c>
      <c r="S1026" s="2" t="s">
        <v>207</v>
      </c>
      <c r="T1026" s="2" t="s">
        <v>2949</v>
      </c>
      <c r="AC1026" s="2">
        <v>13</v>
      </c>
      <c r="AD1026" s="2" t="s">
        <v>72</v>
      </c>
      <c r="AE1026" s="2" t="s">
        <v>3809</v>
      </c>
    </row>
    <row r="1027" spans="1:72" ht="13.5" customHeight="1">
      <c r="A1027" s="5" t="str">
        <f t="shared" si="52"/>
        <v>1861_각현내_054</v>
      </c>
      <c r="B1027" s="2">
        <v>1861</v>
      </c>
      <c r="C1027" s="2" t="s">
        <v>5173</v>
      </c>
      <c r="D1027" s="2" t="s">
        <v>5174</v>
      </c>
      <c r="E1027" s="2">
        <v>1026</v>
      </c>
      <c r="F1027" s="2">
        <v>3</v>
      </c>
      <c r="G1027" s="2" t="s">
        <v>1053</v>
      </c>
      <c r="H1027" s="2" t="s">
        <v>2870</v>
      </c>
      <c r="I1027" s="2">
        <v>20</v>
      </c>
      <c r="L1027" s="2">
        <v>3</v>
      </c>
      <c r="M1027" s="2" t="s">
        <v>5937</v>
      </c>
      <c r="N1027" s="2" t="s">
        <v>5938</v>
      </c>
      <c r="T1027" s="2" t="s">
        <v>5220</v>
      </c>
      <c r="U1027" s="2" t="s">
        <v>229</v>
      </c>
      <c r="V1027" s="2" t="s">
        <v>2966</v>
      </c>
      <c r="W1027" s="2" t="s">
        <v>215</v>
      </c>
      <c r="X1027" s="2" t="s">
        <v>2995</v>
      </c>
      <c r="Y1027" s="2" t="s">
        <v>1959</v>
      </c>
      <c r="Z1027" s="2" t="s">
        <v>3562</v>
      </c>
      <c r="AC1027" s="2">
        <v>49</v>
      </c>
      <c r="AD1027" s="2" t="s">
        <v>442</v>
      </c>
      <c r="AE1027" s="2" t="s">
        <v>3850</v>
      </c>
      <c r="AJ1027" s="2" t="s">
        <v>17</v>
      </c>
      <c r="AK1027" s="2" t="s">
        <v>3864</v>
      </c>
      <c r="AL1027" s="2" t="s">
        <v>152</v>
      </c>
      <c r="AM1027" s="2" t="s">
        <v>3880</v>
      </c>
      <c r="AT1027" s="2" t="s">
        <v>229</v>
      </c>
      <c r="AU1027" s="2" t="s">
        <v>2966</v>
      </c>
      <c r="AV1027" s="2" t="s">
        <v>1960</v>
      </c>
      <c r="AW1027" s="2" t="s">
        <v>4164</v>
      </c>
      <c r="BG1027" s="2" t="s">
        <v>229</v>
      </c>
      <c r="BH1027" s="2" t="s">
        <v>2966</v>
      </c>
      <c r="BI1027" s="2" t="s">
        <v>1961</v>
      </c>
      <c r="BJ1027" s="2" t="s">
        <v>4505</v>
      </c>
      <c r="BK1027" s="2" t="s">
        <v>229</v>
      </c>
      <c r="BL1027" s="2" t="s">
        <v>2966</v>
      </c>
      <c r="BM1027" s="2" t="s">
        <v>1511</v>
      </c>
      <c r="BN1027" s="2" t="s">
        <v>4192</v>
      </c>
      <c r="BO1027" s="2" t="s">
        <v>1962</v>
      </c>
      <c r="BP1027" s="2" t="s">
        <v>4870</v>
      </c>
      <c r="BQ1027" s="2" t="s">
        <v>1963</v>
      </c>
      <c r="BR1027" s="2" t="s">
        <v>5443</v>
      </c>
      <c r="BS1027" s="2" t="s">
        <v>94</v>
      </c>
      <c r="BT1027" s="2" t="s">
        <v>5274</v>
      </c>
    </row>
    <row r="1028" spans="1:72" ht="13.5" customHeight="1">
      <c r="A1028" s="5" t="str">
        <f t="shared" si="52"/>
        <v>1861_각현내_054</v>
      </c>
      <c r="B1028" s="2">
        <v>1861</v>
      </c>
      <c r="C1028" s="2" t="s">
        <v>5173</v>
      </c>
      <c r="D1028" s="2" t="s">
        <v>5174</v>
      </c>
      <c r="E1028" s="2">
        <v>1027</v>
      </c>
      <c r="F1028" s="2">
        <v>3</v>
      </c>
      <c r="G1028" s="2" t="s">
        <v>1053</v>
      </c>
      <c r="H1028" s="2" t="s">
        <v>2870</v>
      </c>
      <c r="I1028" s="2">
        <v>20</v>
      </c>
      <c r="L1028" s="2">
        <v>3</v>
      </c>
      <c r="M1028" s="2" t="s">
        <v>5937</v>
      </c>
      <c r="N1028" s="2" t="s">
        <v>5938</v>
      </c>
      <c r="S1028" s="2" t="s">
        <v>1257</v>
      </c>
      <c r="T1028" s="2" t="s">
        <v>2953</v>
      </c>
      <c r="W1028" s="2" t="s">
        <v>135</v>
      </c>
      <c r="X1028" s="2" t="s">
        <v>2990</v>
      </c>
      <c r="Y1028" s="2" t="s">
        <v>10</v>
      </c>
      <c r="Z1028" s="2" t="s">
        <v>2986</v>
      </c>
      <c r="AC1028" s="2">
        <v>84</v>
      </c>
      <c r="AD1028" s="2" t="s">
        <v>38</v>
      </c>
      <c r="AE1028" s="2" t="s">
        <v>3803</v>
      </c>
    </row>
    <row r="1029" spans="1:72" ht="13.5" customHeight="1">
      <c r="A1029" s="5" t="str">
        <f t="shared" si="52"/>
        <v>1861_각현내_054</v>
      </c>
      <c r="B1029" s="2">
        <v>1861</v>
      </c>
      <c r="C1029" s="2" t="s">
        <v>5173</v>
      </c>
      <c r="D1029" s="2" t="s">
        <v>5174</v>
      </c>
      <c r="E1029" s="2">
        <v>1028</v>
      </c>
      <c r="F1029" s="2">
        <v>3</v>
      </c>
      <c r="G1029" s="2" t="s">
        <v>1053</v>
      </c>
      <c r="H1029" s="2" t="s">
        <v>2870</v>
      </c>
      <c r="I1029" s="2">
        <v>20</v>
      </c>
      <c r="L1029" s="2">
        <v>3</v>
      </c>
      <c r="M1029" s="2" t="s">
        <v>5937</v>
      </c>
      <c r="N1029" s="2" t="s">
        <v>5938</v>
      </c>
      <c r="S1029" s="2" t="s">
        <v>51</v>
      </c>
      <c r="T1029" s="2" t="s">
        <v>2942</v>
      </c>
      <c r="W1029" s="2" t="s">
        <v>95</v>
      </c>
      <c r="X1029" s="2" t="s">
        <v>5192</v>
      </c>
      <c r="Y1029" s="2" t="s">
        <v>10</v>
      </c>
      <c r="Z1029" s="2" t="s">
        <v>2986</v>
      </c>
      <c r="AC1029" s="2">
        <v>40</v>
      </c>
      <c r="AD1029" s="2" t="s">
        <v>146</v>
      </c>
      <c r="AE1029" s="2" t="s">
        <v>3828</v>
      </c>
    </row>
    <row r="1030" spans="1:72" ht="13.5" customHeight="1">
      <c r="A1030" s="5" t="str">
        <f t="shared" si="52"/>
        <v>1861_각현내_054</v>
      </c>
      <c r="B1030" s="2">
        <v>1861</v>
      </c>
      <c r="C1030" s="2" t="s">
        <v>5173</v>
      </c>
      <c r="D1030" s="2" t="s">
        <v>5174</v>
      </c>
      <c r="E1030" s="2">
        <v>1029</v>
      </c>
      <c r="F1030" s="2">
        <v>3</v>
      </c>
      <c r="G1030" s="2" t="s">
        <v>1053</v>
      </c>
      <c r="H1030" s="2" t="s">
        <v>2870</v>
      </c>
      <c r="I1030" s="2">
        <v>20</v>
      </c>
      <c r="L1030" s="2">
        <v>3</v>
      </c>
      <c r="M1030" s="2" t="s">
        <v>5937</v>
      </c>
      <c r="N1030" s="2" t="s">
        <v>5938</v>
      </c>
      <c r="S1030" s="2" t="s">
        <v>59</v>
      </c>
      <c r="T1030" s="2" t="s">
        <v>2943</v>
      </c>
      <c r="Y1030" s="2" t="s">
        <v>851</v>
      </c>
      <c r="Z1030" s="2" t="s">
        <v>3563</v>
      </c>
      <c r="AC1030" s="2">
        <v>36</v>
      </c>
      <c r="AD1030" s="2" t="s">
        <v>552</v>
      </c>
      <c r="AE1030" s="2" t="s">
        <v>3857</v>
      </c>
    </row>
    <row r="1031" spans="1:72" ht="13.5" customHeight="1">
      <c r="A1031" s="5" t="str">
        <f t="shared" si="52"/>
        <v>1861_각현내_054</v>
      </c>
      <c r="B1031" s="2">
        <v>1861</v>
      </c>
      <c r="C1031" s="2" t="s">
        <v>5173</v>
      </c>
      <c r="D1031" s="2" t="s">
        <v>5174</v>
      </c>
      <c r="E1031" s="2">
        <v>1030</v>
      </c>
      <c r="F1031" s="2">
        <v>3</v>
      </c>
      <c r="G1031" s="2" t="s">
        <v>1053</v>
      </c>
      <c r="H1031" s="2" t="s">
        <v>2870</v>
      </c>
      <c r="I1031" s="2">
        <v>20</v>
      </c>
      <c r="L1031" s="2">
        <v>3</v>
      </c>
      <c r="M1031" s="2" t="s">
        <v>5937</v>
      </c>
      <c r="N1031" s="2" t="s">
        <v>5938</v>
      </c>
      <c r="S1031" s="2" t="s">
        <v>59</v>
      </c>
      <c r="T1031" s="2" t="s">
        <v>2943</v>
      </c>
      <c r="Y1031" s="2" t="s">
        <v>1964</v>
      </c>
      <c r="Z1031" s="2" t="s">
        <v>3564</v>
      </c>
      <c r="AC1031" s="2">
        <v>32</v>
      </c>
      <c r="AD1031" s="2" t="s">
        <v>129</v>
      </c>
      <c r="AE1031" s="2" t="s">
        <v>3826</v>
      </c>
    </row>
    <row r="1032" spans="1:72" ht="13.5" customHeight="1">
      <c r="A1032" s="5" t="str">
        <f t="shared" si="52"/>
        <v>1861_각현내_054</v>
      </c>
      <c r="B1032" s="2">
        <v>1861</v>
      </c>
      <c r="C1032" s="2" t="s">
        <v>5173</v>
      </c>
      <c r="D1032" s="2" t="s">
        <v>5174</v>
      </c>
      <c r="E1032" s="2">
        <v>1031</v>
      </c>
      <c r="F1032" s="2">
        <v>3</v>
      </c>
      <c r="G1032" s="2" t="s">
        <v>1053</v>
      </c>
      <c r="H1032" s="2" t="s">
        <v>2870</v>
      </c>
      <c r="I1032" s="2">
        <v>20</v>
      </c>
      <c r="L1032" s="2">
        <v>3</v>
      </c>
      <c r="M1032" s="2" t="s">
        <v>5937</v>
      </c>
      <c r="N1032" s="2" t="s">
        <v>5938</v>
      </c>
      <c r="S1032" s="2" t="s">
        <v>207</v>
      </c>
      <c r="T1032" s="2" t="s">
        <v>2949</v>
      </c>
      <c r="AC1032" s="2">
        <v>14</v>
      </c>
      <c r="AD1032" s="2" t="s">
        <v>192</v>
      </c>
      <c r="AE1032" s="2" t="s">
        <v>3831</v>
      </c>
    </row>
    <row r="1033" spans="1:72" ht="13.5" customHeight="1">
      <c r="A1033" s="5" t="str">
        <f t="shared" si="52"/>
        <v>1861_각현내_054</v>
      </c>
      <c r="B1033" s="2">
        <v>1861</v>
      </c>
      <c r="C1033" s="2" t="s">
        <v>5173</v>
      </c>
      <c r="D1033" s="2" t="s">
        <v>5174</v>
      </c>
      <c r="E1033" s="2">
        <v>1032</v>
      </c>
      <c r="F1033" s="2">
        <v>3</v>
      </c>
      <c r="G1033" s="2" t="s">
        <v>1053</v>
      </c>
      <c r="H1033" s="2" t="s">
        <v>2870</v>
      </c>
      <c r="I1033" s="2">
        <v>20</v>
      </c>
      <c r="L1033" s="2">
        <v>3</v>
      </c>
      <c r="M1033" s="2" t="s">
        <v>5937</v>
      </c>
      <c r="N1033" s="2" t="s">
        <v>5938</v>
      </c>
      <c r="S1033" s="2" t="s">
        <v>207</v>
      </c>
      <c r="T1033" s="2" t="s">
        <v>2949</v>
      </c>
      <c r="AC1033" s="2">
        <v>11</v>
      </c>
      <c r="AD1033" s="2" t="s">
        <v>353</v>
      </c>
      <c r="AE1033" s="2" t="s">
        <v>3847</v>
      </c>
    </row>
    <row r="1034" spans="1:72" ht="13.5" customHeight="1">
      <c r="A1034" s="5" t="str">
        <f t="shared" si="52"/>
        <v>1861_각현내_054</v>
      </c>
      <c r="B1034" s="2">
        <v>1861</v>
      </c>
      <c r="C1034" s="2" t="s">
        <v>5173</v>
      </c>
      <c r="D1034" s="2" t="s">
        <v>5174</v>
      </c>
      <c r="E1034" s="2">
        <v>1033</v>
      </c>
      <c r="F1034" s="2">
        <v>3</v>
      </c>
      <c r="G1034" s="2" t="s">
        <v>1053</v>
      </c>
      <c r="H1034" s="2" t="s">
        <v>2870</v>
      </c>
      <c r="I1034" s="2">
        <v>20</v>
      </c>
      <c r="L1034" s="2">
        <v>3</v>
      </c>
      <c r="M1034" s="2" t="s">
        <v>5937</v>
      </c>
      <c r="N1034" s="2" t="s">
        <v>5938</v>
      </c>
      <c r="S1034" s="2" t="s">
        <v>109</v>
      </c>
      <c r="T1034" s="2" t="s">
        <v>2945</v>
      </c>
      <c r="Y1034" s="2" t="s">
        <v>1965</v>
      </c>
      <c r="Z1034" s="2" t="s">
        <v>3565</v>
      </c>
      <c r="AC1034" s="2">
        <v>10</v>
      </c>
      <c r="AD1034" s="2" t="s">
        <v>86</v>
      </c>
      <c r="AE1034" s="2" t="s">
        <v>3815</v>
      </c>
    </row>
    <row r="1035" spans="1:72" ht="13.5" customHeight="1">
      <c r="A1035" s="5" t="str">
        <f t="shared" si="52"/>
        <v>1861_각현내_054</v>
      </c>
      <c r="B1035" s="2">
        <v>1861</v>
      </c>
      <c r="C1035" s="2" t="s">
        <v>5173</v>
      </c>
      <c r="D1035" s="2" t="s">
        <v>5174</v>
      </c>
      <c r="E1035" s="2">
        <v>1034</v>
      </c>
      <c r="F1035" s="2">
        <v>3</v>
      </c>
      <c r="G1035" s="2" t="s">
        <v>1053</v>
      </c>
      <c r="H1035" s="2" t="s">
        <v>2870</v>
      </c>
      <c r="I1035" s="2">
        <v>20</v>
      </c>
      <c r="L1035" s="2">
        <v>4</v>
      </c>
      <c r="M1035" s="2" t="s">
        <v>5939</v>
      </c>
      <c r="N1035" s="2" t="s">
        <v>5940</v>
      </c>
      <c r="T1035" s="2" t="s">
        <v>5220</v>
      </c>
      <c r="U1035" s="2" t="s">
        <v>229</v>
      </c>
      <c r="V1035" s="2" t="s">
        <v>2966</v>
      </c>
      <c r="W1035" s="2" t="s">
        <v>546</v>
      </c>
      <c r="X1035" s="2" t="s">
        <v>3007</v>
      </c>
      <c r="Y1035" s="2" t="s">
        <v>1966</v>
      </c>
      <c r="Z1035" s="2" t="s">
        <v>3566</v>
      </c>
      <c r="AC1035" s="2">
        <v>73</v>
      </c>
      <c r="AD1035" s="2" t="s">
        <v>72</v>
      </c>
      <c r="AE1035" s="2" t="s">
        <v>3809</v>
      </c>
      <c r="AJ1035" s="2" t="s">
        <v>17</v>
      </c>
      <c r="AK1035" s="2" t="s">
        <v>3864</v>
      </c>
      <c r="AL1035" s="2" t="s">
        <v>39</v>
      </c>
      <c r="AM1035" s="2" t="s">
        <v>3867</v>
      </c>
      <c r="AT1035" s="2" t="s">
        <v>229</v>
      </c>
      <c r="AU1035" s="2" t="s">
        <v>2966</v>
      </c>
      <c r="AV1035" s="2" t="s">
        <v>1967</v>
      </c>
      <c r="AW1035" s="2" t="s">
        <v>5310</v>
      </c>
      <c r="BG1035" s="2" t="s">
        <v>229</v>
      </c>
      <c r="BH1035" s="2" t="s">
        <v>2966</v>
      </c>
      <c r="BI1035" s="2" t="s">
        <v>563</v>
      </c>
      <c r="BJ1035" s="2" t="s">
        <v>4349</v>
      </c>
      <c r="BK1035" s="2" t="s">
        <v>229</v>
      </c>
      <c r="BL1035" s="2" t="s">
        <v>2966</v>
      </c>
      <c r="BM1035" s="2" t="s">
        <v>1492</v>
      </c>
      <c r="BN1035" s="2" t="s">
        <v>4726</v>
      </c>
      <c r="BO1035" s="2" t="s">
        <v>1362</v>
      </c>
      <c r="BP1035" s="2" t="s">
        <v>3941</v>
      </c>
      <c r="BQ1035" s="2" t="s">
        <v>1968</v>
      </c>
      <c r="BR1035" s="2" t="s">
        <v>5567</v>
      </c>
      <c r="BS1035" s="2" t="s">
        <v>152</v>
      </c>
      <c r="BT1035" s="2" t="s">
        <v>3880</v>
      </c>
    </row>
    <row r="1036" spans="1:72" ht="13.5" customHeight="1">
      <c r="A1036" s="5" t="str">
        <f t="shared" si="52"/>
        <v>1861_각현내_054</v>
      </c>
      <c r="B1036" s="2">
        <v>1861</v>
      </c>
      <c r="C1036" s="2" t="s">
        <v>5173</v>
      </c>
      <c r="D1036" s="2" t="s">
        <v>5174</v>
      </c>
      <c r="E1036" s="2">
        <v>1035</v>
      </c>
      <c r="F1036" s="2">
        <v>3</v>
      </c>
      <c r="G1036" s="2" t="s">
        <v>1053</v>
      </c>
      <c r="H1036" s="2" t="s">
        <v>2870</v>
      </c>
      <c r="I1036" s="2">
        <v>20</v>
      </c>
      <c r="L1036" s="2">
        <v>4</v>
      </c>
      <c r="M1036" s="2" t="s">
        <v>5939</v>
      </c>
      <c r="N1036" s="2" t="s">
        <v>5940</v>
      </c>
      <c r="S1036" s="2" t="s">
        <v>51</v>
      </c>
      <c r="T1036" s="2" t="s">
        <v>2942</v>
      </c>
      <c r="W1036" s="2" t="s">
        <v>135</v>
      </c>
      <c r="X1036" s="2" t="s">
        <v>2990</v>
      </c>
      <c r="Y1036" s="2" t="s">
        <v>10</v>
      </c>
      <c r="Z1036" s="2" t="s">
        <v>2986</v>
      </c>
      <c r="AC1036" s="2">
        <v>57</v>
      </c>
      <c r="AD1036" s="2" t="s">
        <v>298</v>
      </c>
      <c r="AE1036" s="2" t="s">
        <v>3841</v>
      </c>
      <c r="AJ1036" s="2" t="s">
        <v>17</v>
      </c>
      <c r="AK1036" s="2" t="s">
        <v>3864</v>
      </c>
      <c r="AL1036" s="2" t="s">
        <v>39</v>
      </c>
      <c r="AM1036" s="2" t="s">
        <v>3867</v>
      </c>
      <c r="AT1036" s="2" t="s">
        <v>137</v>
      </c>
      <c r="AU1036" s="2" t="s">
        <v>2972</v>
      </c>
      <c r="AV1036" s="2" t="s">
        <v>1969</v>
      </c>
      <c r="AW1036" s="2" t="s">
        <v>4165</v>
      </c>
      <c r="BG1036" s="2" t="s">
        <v>137</v>
      </c>
      <c r="BH1036" s="2" t="s">
        <v>2972</v>
      </c>
      <c r="BI1036" s="2" t="s">
        <v>1970</v>
      </c>
      <c r="BJ1036" s="2" t="s">
        <v>4506</v>
      </c>
      <c r="BK1036" s="2" t="s">
        <v>137</v>
      </c>
      <c r="BL1036" s="2" t="s">
        <v>2972</v>
      </c>
      <c r="BM1036" s="2" t="s">
        <v>1971</v>
      </c>
      <c r="BN1036" s="2" t="s">
        <v>4781</v>
      </c>
      <c r="BO1036" s="2" t="s">
        <v>137</v>
      </c>
      <c r="BP1036" s="2" t="s">
        <v>2972</v>
      </c>
      <c r="BQ1036" s="2" t="s">
        <v>1972</v>
      </c>
      <c r="BR1036" s="2" t="s">
        <v>5039</v>
      </c>
      <c r="BS1036" s="2" t="s">
        <v>245</v>
      </c>
      <c r="BT1036" s="2" t="s">
        <v>3881</v>
      </c>
    </row>
    <row r="1037" spans="1:72" ht="13.5" customHeight="1">
      <c r="A1037" s="5" t="str">
        <f t="shared" si="52"/>
        <v>1861_각현내_054</v>
      </c>
      <c r="B1037" s="2">
        <v>1861</v>
      </c>
      <c r="C1037" s="2" t="s">
        <v>5173</v>
      </c>
      <c r="D1037" s="2" t="s">
        <v>5174</v>
      </c>
      <c r="E1037" s="2">
        <v>1036</v>
      </c>
      <c r="F1037" s="2">
        <v>3</v>
      </c>
      <c r="G1037" s="2" t="s">
        <v>1053</v>
      </c>
      <c r="H1037" s="2" t="s">
        <v>2870</v>
      </c>
      <c r="I1037" s="2">
        <v>20</v>
      </c>
      <c r="L1037" s="2">
        <v>4</v>
      </c>
      <c r="M1037" s="2" t="s">
        <v>5939</v>
      </c>
      <c r="N1037" s="2" t="s">
        <v>5940</v>
      </c>
      <c r="S1037" s="2" t="s">
        <v>109</v>
      </c>
      <c r="T1037" s="2" t="s">
        <v>2945</v>
      </c>
      <c r="Y1037" s="2" t="s">
        <v>1973</v>
      </c>
      <c r="Z1037" s="2" t="s">
        <v>3567</v>
      </c>
      <c r="AC1037" s="2">
        <v>27</v>
      </c>
      <c r="AD1037" s="2" t="s">
        <v>117</v>
      </c>
      <c r="AE1037" s="2" t="s">
        <v>3821</v>
      </c>
    </row>
    <row r="1038" spans="1:72" ht="13.5" customHeight="1">
      <c r="A1038" s="5" t="str">
        <f t="shared" si="52"/>
        <v>1861_각현내_054</v>
      </c>
      <c r="B1038" s="2">
        <v>1861</v>
      </c>
      <c r="C1038" s="2" t="s">
        <v>5173</v>
      </c>
      <c r="D1038" s="2" t="s">
        <v>5174</v>
      </c>
      <c r="E1038" s="2">
        <v>1037</v>
      </c>
      <c r="F1038" s="2">
        <v>3</v>
      </c>
      <c r="G1038" s="2" t="s">
        <v>1053</v>
      </c>
      <c r="H1038" s="2" t="s">
        <v>2870</v>
      </c>
      <c r="I1038" s="2">
        <v>20</v>
      </c>
      <c r="L1038" s="2">
        <v>4</v>
      </c>
      <c r="M1038" s="2" t="s">
        <v>5939</v>
      </c>
      <c r="N1038" s="2" t="s">
        <v>5940</v>
      </c>
      <c r="S1038" s="2" t="s">
        <v>109</v>
      </c>
      <c r="T1038" s="2" t="s">
        <v>2945</v>
      </c>
      <c r="Y1038" s="2" t="s">
        <v>1974</v>
      </c>
      <c r="Z1038" s="2" t="s">
        <v>3568</v>
      </c>
      <c r="AC1038" s="2">
        <v>31</v>
      </c>
      <c r="AD1038" s="2" t="s">
        <v>77</v>
      </c>
      <c r="AE1038" s="2" t="s">
        <v>3811</v>
      </c>
    </row>
    <row r="1039" spans="1:72" ht="13.5" customHeight="1">
      <c r="A1039" s="5" t="str">
        <f t="shared" si="52"/>
        <v>1861_각현내_054</v>
      </c>
      <c r="B1039" s="2">
        <v>1861</v>
      </c>
      <c r="C1039" s="2" t="s">
        <v>5173</v>
      </c>
      <c r="D1039" s="2" t="s">
        <v>5174</v>
      </c>
      <c r="E1039" s="2">
        <v>1038</v>
      </c>
      <c r="F1039" s="2">
        <v>3</v>
      </c>
      <c r="G1039" s="2" t="s">
        <v>1053</v>
      </c>
      <c r="H1039" s="2" t="s">
        <v>2870</v>
      </c>
      <c r="I1039" s="2">
        <v>20</v>
      </c>
      <c r="L1039" s="2">
        <v>4</v>
      </c>
      <c r="M1039" s="2" t="s">
        <v>5939</v>
      </c>
      <c r="N1039" s="2" t="s">
        <v>5940</v>
      </c>
      <c r="S1039" s="2" t="s">
        <v>109</v>
      </c>
      <c r="T1039" s="2" t="s">
        <v>2945</v>
      </c>
      <c r="Y1039" s="2" t="s">
        <v>1518</v>
      </c>
      <c r="Z1039" s="2" t="s">
        <v>3417</v>
      </c>
      <c r="AC1039" s="2">
        <v>25</v>
      </c>
      <c r="AD1039" s="2" t="s">
        <v>53</v>
      </c>
      <c r="AE1039" s="2" t="s">
        <v>3805</v>
      </c>
    </row>
    <row r="1040" spans="1:72" ht="13.5" customHeight="1">
      <c r="A1040" s="5" t="str">
        <f t="shared" si="52"/>
        <v>1861_각현내_054</v>
      </c>
      <c r="B1040" s="2">
        <v>1861</v>
      </c>
      <c r="C1040" s="2" t="s">
        <v>5173</v>
      </c>
      <c r="D1040" s="2" t="s">
        <v>5174</v>
      </c>
      <c r="E1040" s="2">
        <v>1039</v>
      </c>
      <c r="F1040" s="2">
        <v>3</v>
      </c>
      <c r="G1040" s="2" t="s">
        <v>1053</v>
      </c>
      <c r="H1040" s="2" t="s">
        <v>2870</v>
      </c>
      <c r="I1040" s="2">
        <v>20</v>
      </c>
      <c r="L1040" s="2">
        <v>4</v>
      </c>
      <c r="M1040" s="2" t="s">
        <v>5939</v>
      </c>
      <c r="N1040" s="2" t="s">
        <v>5940</v>
      </c>
      <c r="S1040" s="2" t="s">
        <v>207</v>
      </c>
      <c r="T1040" s="2" t="s">
        <v>2949</v>
      </c>
      <c r="AC1040" s="2">
        <v>10</v>
      </c>
      <c r="AD1040" s="2" t="s">
        <v>86</v>
      </c>
      <c r="AE1040" s="2" t="s">
        <v>3815</v>
      </c>
    </row>
    <row r="1041" spans="1:72" ht="13.5" customHeight="1">
      <c r="A1041" s="5" t="str">
        <f t="shared" si="52"/>
        <v>1861_각현내_054</v>
      </c>
      <c r="B1041" s="2">
        <v>1861</v>
      </c>
      <c r="C1041" s="2" t="s">
        <v>5173</v>
      </c>
      <c r="D1041" s="2" t="s">
        <v>5174</v>
      </c>
      <c r="E1041" s="2">
        <v>1040</v>
      </c>
      <c r="F1041" s="2">
        <v>3</v>
      </c>
      <c r="G1041" s="2" t="s">
        <v>1053</v>
      </c>
      <c r="H1041" s="2" t="s">
        <v>2870</v>
      </c>
      <c r="I1041" s="2">
        <v>20</v>
      </c>
      <c r="L1041" s="2">
        <v>4</v>
      </c>
      <c r="M1041" s="2" t="s">
        <v>5939</v>
      </c>
      <c r="N1041" s="2" t="s">
        <v>5940</v>
      </c>
      <c r="S1041" s="2" t="s">
        <v>109</v>
      </c>
      <c r="T1041" s="2" t="s">
        <v>2945</v>
      </c>
      <c r="Y1041" s="2" t="s">
        <v>1975</v>
      </c>
      <c r="Z1041" s="2" t="s">
        <v>3569</v>
      </c>
      <c r="AC1041" s="2">
        <v>21</v>
      </c>
      <c r="AD1041" s="2" t="s">
        <v>344</v>
      </c>
      <c r="AE1041" s="2" t="s">
        <v>3845</v>
      </c>
    </row>
    <row r="1042" spans="1:72" ht="13.5" customHeight="1">
      <c r="A1042" s="5" t="str">
        <f t="shared" si="52"/>
        <v>1861_각현내_054</v>
      </c>
      <c r="B1042" s="2">
        <v>1861</v>
      </c>
      <c r="C1042" s="2" t="s">
        <v>5173</v>
      </c>
      <c r="D1042" s="2" t="s">
        <v>5174</v>
      </c>
      <c r="E1042" s="2">
        <v>1041</v>
      </c>
      <c r="F1042" s="2">
        <v>3</v>
      </c>
      <c r="G1042" s="2" t="s">
        <v>1053</v>
      </c>
      <c r="H1042" s="2" t="s">
        <v>2870</v>
      </c>
      <c r="I1042" s="2">
        <v>20</v>
      </c>
      <c r="L1042" s="2">
        <v>4</v>
      </c>
      <c r="M1042" s="2" t="s">
        <v>5939</v>
      </c>
      <c r="N1042" s="2" t="s">
        <v>5940</v>
      </c>
      <c r="S1042" s="2" t="s">
        <v>109</v>
      </c>
      <c r="T1042" s="2" t="s">
        <v>2945</v>
      </c>
      <c r="Y1042" s="2" t="s">
        <v>1976</v>
      </c>
      <c r="Z1042" s="2" t="s">
        <v>3570</v>
      </c>
      <c r="AC1042" s="2">
        <v>19</v>
      </c>
      <c r="AD1042" s="2" t="s">
        <v>114</v>
      </c>
      <c r="AE1042" s="2" t="s">
        <v>3820</v>
      </c>
    </row>
    <row r="1043" spans="1:72" ht="13.5" customHeight="1">
      <c r="A1043" s="5" t="str">
        <f t="shared" si="52"/>
        <v>1861_각현내_054</v>
      </c>
      <c r="B1043" s="2">
        <v>1861</v>
      </c>
      <c r="C1043" s="2" t="s">
        <v>5173</v>
      </c>
      <c r="D1043" s="2" t="s">
        <v>5174</v>
      </c>
      <c r="E1043" s="2">
        <v>1042</v>
      </c>
      <c r="F1043" s="2">
        <v>3</v>
      </c>
      <c r="G1043" s="2" t="s">
        <v>1053</v>
      </c>
      <c r="H1043" s="2" t="s">
        <v>2870</v>
      </c>
      <c r="I1043" s="2">
        <v>20</v>
      </c>
      <c r="L1043" s="2">
        <v>4</v>
      </c>
      <c r="M1043" s="2" t="s">
        <v>5939</v>
      </c>
      <c r="N1043" s="2" t="s">
        <v>5940</v>
      </c>
      <c r="T1043" s="2" t="s">
        <v>5221</v>
      </c>
      <c r="U1043" s="2" t="s">
        <v>66</v>
      </c>
      <c r="V1043" s="2" t="s">
        <v>2961</v>
      </c>
      <c r="Y1043" s="2" t="s">
        <v>1977</v>
      </c>
      <c r="Z1043" s="2" t="s">
        <v>3571</v>
      </c>
      <c r="AC1043" s="2">
        <v>19</v>
      </c>
      <c r="AD1043" s="2" t="s">
        <v>114</v>
      </c>
      <c r="AE1043" s="2" t="s">
        <v>3820</v>
      </c>
    </row>
    <row r="1044" spans="1:72" ht="13.5" customHeight="1">
      <c r="A1044" s="5" t="str">
        <f t="shared" si="52"/>
        <v>1861_각현내_054</v>
      </c>
      <c r="B1044" s="2">
        <v>1861</v>
      </c>
      <c r="C1044" s="2" t="s">
        <v>5173</v>
      </c>
      <c r="D1044" s="2" t="s">
        <v>5174</v>
      </c>
      <c r="E1044" s="2">
        <v>1043</v>
      </c>
      <c r="F1044" s="2">
        <v>3</v>
      </c>
      <c r="G1044" s="2" t="s">
        <v>1053</v>
      </c>
      <c r="H1044" s="2" t="s">
        <v>2870</v>
      </c>
      <c r="I1044" s="2">
        <v>20</v>
      </c>
      <c r="L1044" s="2">
        <v>5</v>
      </c>
      <c r="M1044" s="2" t="s">
        <v>5941</v>
      </c>
      <c r="N1044" s="2" t="s">
        <v>5942</v>
      </c>
      <c r="T1044" s="2" t="s">
        <v>5220</v>
      </c>
      <c r="U1044" s="2" t="s">
        <v>229</v>
      </c>
      <c r="V1044" s="2" t="s">
        <v>2966</v>
      </c>
      <c r="W1044" s="2" t="s">
        <v>546</v>
      </c>
      <c r="X1044" s="2" t="s">
        <v>3007</v>
      </c>
      <c r="Y1044" s="2" t="s">
        <v>1978</v>
      </c>
      <c r="Z1044" s="2" t="s">
        <v>3225</v>
      </c>
      <c r="AC1044" s="2">
        <v>50</v>
      </c>
      <c r="AD1044" s="2" t="s">
        <v>298</v>
      </c>
      <c r="AE1044" s="2" t="s">
        <v>3841</v>
      </c>
      <c r="AJ1044" s="2" t="s">
        <v>17</v>
      </c>
      <c r="AK1044" s="2" t="s">
        <v>3864</v>
      </c>
      <c r="AL1044" s="2" t="s">
        <v>39</v>
      </c>
      <c r="AM1044" s="2" t="s">
        <v>3867</v>
      </c>
      <c r="AT1044" s="2" t="s">
        <v>229</v>
      </c>
      <c r="AU1044" s="2" t="s">
        <v>2966</v>
      </c>
      <c r="AV1044" s="2" t="s">
        <v>1979</v>
      </c>
      <c r="AW1044" s="2" t="s">
        <v>4166</v>
      </c>
      <c r="BG1044" s="2" t="s">
        <v>229</v>
      </c>
      <c r="BH1044" s="2" t="s">
        <v>2966</v>
      </c>
      <c r="BI1044" s="2" t="s">
        <v>1302</v>
      </c>
      <c r="BJ1044" s="2" t="s">
        <v>4429</v>
      </c>
      <c r="BK1044" s="2" t="s">
        <v>229</v>
      </c>
      <c r="BL1044" s="2" t="s">
        <v>2966</v>
      </c>
      <c r="BM1044" s="2" t="s">
        <v>1303</v>
      </c>
      <c r="BN1044" s="2" t="s">
        <v>4716</v>
      </c>
      <c r="BO1044" s="2" t="s">
        <v>137</v>
      </c>
      <c r="BP1044" s="2" t="s">
        <v>2972</v>
      </c>
      <c r="BQ1044" s="2" t="s">
        <v>1980</v>
      </c>
      <c r="BR1044" s="2" t="s">
        <v>5040</v>
      </c>
      <c r="BS1044" s="2" t="s">
        <v>172</v>
      </c>
      <c r="BT1044" s="2" t="s">
        <v>3877</v>
      </c>
    </row>
    <row r="1045" spans="1:72" ht="13.5" customHeight="1">
      <c r="A1045" s="5" t="str">
        <f t="shared" ref="A1045:A1069" si="53">HYPERLINK("http://kyu.snu.ac.kr/sdhj/index.jsp?type=hj/GK14785_00_IH_0001_055.jpg","1861_각현내_055")</f>
        <v>1861_각현내_055</v>
      </c>
      <c r="B1045" s="2">
        <v>1861</v>
      </c>
      <c r="C1045" s="2" t="s">
        <v>5173</v>
      </c>
      <c r="D1045" s="2" t="s">
        <v>5174</v>
      </c>
      <c r="E1045" s="2">
        <v>1044</v>
      </c>
      <c r="F1045" s="2">
        <v>3</v>
      </c>
      <c r="G1045" s="2" t="s">
        <v>1053</v>
      </c>
      <c r="H1045" s="2" t="s">
        <v>2870</v>
      </c>
      <c r="I1045" s="2">
        <v>20</v>
      </c>
      <c r="L1045" s="2">
        <v>5</v>
      </c>
      <c r="M1045" s="2" t="s">
        <v>5941</v>
      </c>
      <c r="N1045" s="2" t="s">
        <v>5942</v>
      </c>
      <c r="S1045" s="2" t="s">
        <v>51</v>
      </c>
      <c r="T1045" s="2" t="s">
        <v>2942</v>
      </c>
      <c r="W1045" s="2" t="s">
        <v>1981</v>
      </c>
      <c r="X1045" s="2" t="s">
        <v>3027</v>
      </c>
      <c r="Y1045" s="2" t="s">
        <v>10</v>
      </c>
      <c r="Z1045" s="2" t="s">
        <v>2986</v>
      </c>
      <c r="AC1045" s="2">
        <v>55</v>
      </c>
      <c r="AD1045" s="2" t="s">
        <v>231</v>
      </c>
      <c r="AE1045" s="2" t="s">
        <v>3836</v>
      </c>
      <c r="AJ1045" s="2" t="s">
        <v>17</v>
      </c>
      <c r="AK1045" s="2" t="s">
        <v>3864</v>
      </c>
      <c r="AL1045" s="2" t="s">
        <v>1982</v>
      </c>
      <c r="AM1045" s="2" t="s">
        <v>3912</v>
      </c>
      <c r="AT1045" s="2" t="s">
        <v>1362</v>
      </c>
      <c r="AU1045" s="2" t="s">
        <v>3941</v>
      </c>
      <c r="AV1045" s="2" t="s">
        <v>1983</v>
      </c>
      <c r="AW1045" s="2" t="s">
        <v>4167</v>
      </c>
      <c r="BG1045" s="2" t="s">
        <v>1362</v>
      </c>
      <c r="BH1045" s="2" t="s">
        <v>3941</v>
      </c>
      <c r="BI1045" s="2" t="s">
        <v>1984</v>
      </c>
      <c r="BJ1045" s="2" t="s">
        <v>4507</v>
      </c>
      <c r="BK1045" s="2" t="s">
        <v>1362</v>
      </c>
      <c r="BL1045" s="2" t="s">
        <v>3941</v>
      </c>
      <c r="BM1045" s="2" t="s">
        <v>1985</v>
      </c>
      <c r="BN1045" s="2" t="s">
        <v>4782</v>
      </c>
      <c r="BO1045" s="2" t="s">
        <v>1362</v>
      </c>
      <c r="BP1045" s="2" t="s">
        <v>3941</v>
      </c>
      <c r="BQ1045" s="2" t="s">
        <v>1986</v>
      </c>
      <c r="BR1045" s="2" t="s">
        <v>5551</v>
      </c>
      <c r="BS1045" s="2" t="s">
        <v>172</v>
      </c>
      <c r="BT1045" s="2" t="s">
        <v>3877</v>
      </c>
    </row>
    <row r="1046" spans="1:72" ht="13.5" customHeight="1">
      <c r="A1046" s="5" t="str">
        <f t="shared" si="53"/>
        <v>1861_각현내_055</v>
      </c>
      <c r="B1046" s="2">
        <v>1861</v>
      </c>
      <c r="C1046" s="2" t="s">
        <v>5173</v>
      </c>
      <c r="D1046" s="2" t="s">
        <v>5174</v>
      </c>
      <c r="E1046" s="2">
        <v>1045</v>
      </c>
      <c r="F1046" s="2">
        <v>3</v>
      </c>
      <c r="G1046" s="2" t="s">
        <v>1053</v>
      </c>
      <c r="H1046" s="2" t="s">
        <v>2870</v>
      </c>
      <c r="I1046" s="2">
        <v>20</v>
      </c>
      <c r="L1046" s="2">
        <v>5</v>
      </c>
      <c r="M1046" s="2" t="s">
        <v>5941</v>
      </c>
      <c r="N1046" s="2" t="s">
        <v>5942</v>
      </c>
      <c r="S1046" s="2" t="s">
        <v>109</v>
      </c>
      <c r="T1046" s="2" t="s">
        <v>2945</v>
      </c>
      <c r="Y1046" s="2" t="s">
        <v>1458</v>
      </c>
      <c r="Z1046" s="2" t="s">
        <v>3572</v>
      </c>
      <c r="AC1046" s="2">
        <v>33</v>
      </c>
      <c r="AD1046" s="2" t="s">
        <v>112</v>
      </c>
      <c r="AE1046" s="2" t="s">
        <v>3819</v>
      </c>
    </row>
    <row r="1047" spans="1:72" ht="13.5" customHeight="1">
      <c r="A1047" s="5" t="str">
        <f t="shared" si="53"/>
        <v>1861_각현내_055</v>
      </c>
      <c r="B1047" s="2">
        <v>1861</v>
      </c>
      <c r="C1047" s="2" t="s">
        <v>5173</v>
      </c>
      <c r="D1047" s="2" t="s">
        <v>5174</v>
      </c>
      <c r="E1047" s="2">
        <v>1046</v>
      </c>
      <c r="F1047" s="2">
        <v>3</v>
      </c>
      <c r="G1047" s="2" t="s">
        <v>1053</v>
      </c>
      <c r="H1047" s="2" t="s">
        <v>2870</v>
      </c>
      <c r="I1047" s="2">
        <v>20</v>
      </c>
      <c r="L1047" s="2">
        <v>5</v>
      </c>
      <c r="M1047" s="2" t="s">
        <v>5941</v>
      </c>
      <c r="N1047" s="2" t="s">
        <v>5942</v>
      </c>
      <c r="S1047" s="2" t="s">
        <v>111</v>
      </c>
      <c r="T1047" s="2" t="s">
        <v>2946</v>
      </c>
      <c r="W1047" s="2" t="s">
        <v>95</v>
      </c>
      <c r="X1047" s="2" t="s">
        <v>5192</v>
      </c>
      <c r="Y1047" s="2" t="s">
        <v>10</v>
      </c>
      <c r="Z1047" s="2" t="s">
        <v>2986</v>
      </c>
      <c r="AC1047" s="2">
        <v>34</v>
      </c>
      <c r="AD1047" s="2" t="s">
        <v>136</v>
      </c>
      <c r="AE1047" s="2" t="s">
        <v>3827</v>
      </c>
    </row>
    <row r="1048" spans="1:72" ht="13.5" customHeight="1">
      <c r="A1048" s="5" t="str">
        <f t="shared" si="53"/>
        <v>1861_각현내_055</v>
      </c>
      <c r="B1048" s="2">
        <v>1861</v>
      </c>
      <c r="C1048" s="2" t="s">
        <v>5173</v>
      </c>
      <c r="D1048" s="2" t="s">
        <v>5174</v>
      </c>
      <c r="E1048" s="2">
        <v>1047</v>
      </c>
      <c r="F1048" s="2">
        <v>3</v>
      </c>
      <c r="G1048" s="2" t="s">
        <v>1053</v>
      </c>
      <c r="H1048" s="2" t="s">
        <v>2870</v>
      </c>
      <c r="I1048" s="2">
        <v>20</v>
      </c>
      <c r="L1048" s="2">
        <v>5</v>
      </c>
      <c r="M1048" s="2" t="s">
        <v>5941</v>
      </c>
      <c r="N1048" s="2" t="s">
        <v>5942</v>
      </c>
      <c r="S1048" s="2" t="s">
        <v>109</v>
      </c>
      <c r="T1048" s="2" t="s">
        <v>2945</v>
      </c>
      <c r="Y1048" s="2" t="s">
        <v>1987</v>
      </c>
      <c r="Z1048" s="2" t="s">
        <v>3573</v>
      </c>
      <c r="AC1048" s="2">
        <v>28</v>
      </c>
      <c r="AD1048" s="2" t="s">
        <v>77</v>
      </c>
      <c r="AE1048" s="2" t="s">
        <v>3811</v>
      </c>
    </row>
    <row r="1049" spans="1:72" ht="13.5" customHeight="1">
      <c r="A1049" s="5" t="str">
        <f t="shared" si="53"/>
        <v>1861_각현내_055</v>
      </c>
      <c r="B1049" s="2">
        <v>1861</v>
      </c>
      <c r="C1049" s="2" t="s">
        <v>5173</v>
      </c>
      <c r="D1049" s="2" t="s">
        <v>5174</v>
      </c>
      <c r="E1049" s="2">
        <v>1048</v>
      </c>
      <c r="F1049" s="2">
        <v>3</v>
      </c>
      <c r="G1049" s="2" t="s">
        <v>1053</v>
      </c>
      <c r="H1049" s="2" t="s">
        <v>2870</v>
      </c>
      <c r="I1049" s="2">
        <v>20</v>
      </c>
      <c r="L1049" s="2">
        <v>5</v>
      </c>
      <c r="M1049" s="2" t="s">
        <v>5941</v>
      </c>
      <c r="N1049" s="2" t="s">
        <v>5942</v>
      </c>
      <c r="S1049" s="2" t="s">
        <v>109</v>
      </c>
      <c r="T1049" s="2" t="s">
        <v>2945</v>
      </c>
      <c r="Y1049" s="2" t="s">
        <v>1988</v>
      </c>
      <c r="Z1049" s="2" t="s">
        <v>3574</v>
      </c>
      <c r="AC1049" s="2">
        <v>21</v>
      </c>
      <c r="AD1049" s="2" t="s">
        <v>344</v>
      </c>
      <c r="AE1049" s="2" t="s">
        <v>3845</v>
      </c>
    </row>
    <row r="1050" spans="1:72" ht="13.5" customHeight="1">
      <c r="A1050" s="5" t="str">
        <f t="shared" si="53"/>
        <v>1861_각현내_055</v>
      </c>
      <c r="B1050" s="2">
        <v>1861</v>
      </c>
      <c r="C1050" s="2" t="s">
        <v>5173</v>
      </c>
      <c r="D1050" s="2" t="s">
        <v>5174</v>
      </c>
      <c r="E1050" s="2">
        <v>1049</v>
      </c>
      <c r="F1050" s="2">
        <v>3</v>
      </c>
      <c r="G1050" s="2" t="s">
        <v>1053</v>
      </c>
      <c r="H1050" s="2" t="s">
        <v>2870</v>
      </c>
      <c r="I1050" s="2">
        <v>20</v>
      </c>
      <c r="L1050" s="2">
        <v>5</v>
      </c>
      <c r="M1050" s="2" t="s">
        <v>5941</v>
      </c>
      <c r="N1050" s="2" t="s">
        <v>5942</v>
      </c>
      <c r="S1050" s="2" t="s">
        <v>207</v>
      </c>
      <c r="T1050" s="2" t="s">
        <v>2949</v>
      </c>
      <c r="AC1050" s="2">
        <v>20</v>
      </c>
      <c r="AD1050" s="2" t="s">
        <v>62</v>
      </c>
      <c r="AE1050" s="2" t="s">
        <v>3806</v>
      </c>
    </row>
    <row r="1051" spans="1:72" ht="13.5" customHeight="1">
      <c r="A1051" s="5" t="str">
        <f t="shared" si="53"/>
        <v>1861_각현내_055</v>
      </c>
      <c r="B1051" s="2">
        <v>1861</v>
      </c>
      <c r="C1051" s="2" t="s">
        <v>5173</v>
      </c>
      <c r="D1051" s="2" t="s">
        <v>5174</v>
      </c>
      <c r="E1051" s="2">
        <v>1050</v>
      </c>
      <c r="F1051" s="2">
        <v>3</v>
      </c>
      <c r="G1051" s="2" t="s">
        <v>1053</v>
      </c>
      <c r="H1051" s="2" t="s">
        <v>2870</v>
      </c>
      <c r="I1051" s="2">
        <v>20</v>
      </c>
      <c r="L1051" s="2">
        <v>5</v>
      </c>
      <c r="M1051" s="2" t="s">
        <v>5941</v>
      </c>
      <c r="N1051" s="2" t="s">
        <v>5942</v>
      </c>
      <c r="S1051" s="2" t="s">
        <v>207</v>
      </c>
      <c r="T1051" s="2" t="s">
        <v>2949</v>
      </c>
      <c r="AC1051" s="2">
        <v>15</v>
      </c>
      <c r="AD1051" s="2" t="s">
        <v>178</v>
      </c>
      <c r="AE1051" s="2" t="s">
        <v>3830</v>
      </c>
    </row>
    <row r="1052" spans="1:72" ht="13.5" customHeight="1">
      <c r="A1052" s="5" t="str">
        <f t="shared" si="53"/>
        <v>1861_각현내_055</v>
      </c>
      <c r="B1052" s="2">
        <v>1861</v>
      </c>
      <c r="C1052" s="2" t="s">
        <v>5173</v>
      </c>
      <c r="D1052" s="2" t="s">
        <v>5174</v>
      </c>
      <c r="E1052" s="2">
        <v>1051</v>
      </c>
      <c r="F1052" s="2">
        <v>3</v>
      </c>
      <c r="G1052" s="2" t="s">
        <v>1053</v>
      </c>
      <c r="H1052" s="2" t="s">
        <v>2870</v>
      </c>
      <c r="I1052" s="2">
        <v>20</v>
      </c>
      <c r="L1052" s="2">
        <v>5</v>
      </c>
      <c r="M1052" s="2" t="s">
        <v>5941</v>
      </c>
      <c r="N1052" s="2" t="s">
        <v>5942</v>
      </c>
      <c r="T1052" s="2" t="s">
        <v>5221</v>
      </c>
      <c r="U1052" s="2" t="s">
        <v>66</v>
      </c>
      <c r="V1052" s="2" t="s">
        <v>2961</v>
      </c>
      <c r="Y1052" s="2" t="s">
        <v>1989</v>
      </c>
      <c r="Z1052" s="2" t="s">
        <v>3575</v>
      </c>
      <c r="AC1052" s="2">
        <v>22</v>
      </c>
      <c r="AD1052" s="2" t="s">
        <v>344</v>
      </c>
      <c r="AE1052" s="2" t="s">
        <v>3845</v>
      </c>
    </row>
    <row r="1053" spans="1:72" ht="13.5" customHeight="1">
      <c r="A1053" s="5" t="str">
        <f t="shared" si="53"/>
        <v>1861_각현내_055</v>
      </c>
      <c r="B1053" s="2">
        <v>1861</v>
      </c>
      <c r="C1053" s="2" t="s">
        <v>5173</v>
      </c>
      <c r="D1053" s="2" t="s">
        <v>5174</v>
      </c>
      <c r="E1053" s="2">
        <v>1052</v>
      </c>
      <c r="F1053" s="2">
        <v>3</v>
      </c>
      <c r="G1053" s="2" t="s">
        <v>1053</v>
      </c>
      <c r="H1053" s="2" t="s">
        <v>2870</v>
      </c>
      <c r="I1053" s="2">
        <v>21</v>
      </c>
      <c r="J1053" s="2" t="s">
        <v>1990</v>
      </c>
      <c r="K1053" s="2" t="s">
        <v>2909</v>
      </c>
      <c r="L1053" s="2">
        <v>1</v>
      </c>
      <c r="M1053" s="2" t="s">
        <v>1990</v>
      </c>
      <c r="N1053" s="2" t="s">
        <v>2909</v>
      </c>
      <c r="T1053" s="2" t="s">
        <v>5220</v>
      </c>
      <c r="U1053" s="2" t="s">
        <v>229</v>
      </c>
      <c r="V1053" s="2" t="s">
        <v>2966</v>
      </c>
      <c r="W1053" s="2" t="s">
        <v>546</v>
      </c>
      <c r="X1053" s="2" t="s">
        <v>3007</v>
      </c>
      <c r="Y1053" s="2" t="s">
        <v>1991</v>
      </c>
      <c r="Z1053" s="2" t="s">
        <v>3576</v>
      </c>
      <c r="AC1053" s="2">
        <v>57</v>
      </c>
      <c r="AD1053" s="2" t="s">
        <v>200</v>
      </c>
      <c r="AE1053" s="2" t="s">
        <v>3832</v>
      </c>
      <c r="AJ1053" s="2" t="s">
        <v>17</v>
      </c>
      <c r="AK1053" s="2" t="s">
        <v>3864</v>
      </c>
      <c r="AL1053" s="2" t="s">
        <v>39</v>
      </c>
      <c r="AM1053" s="2" t="s">
        <v>3867</v>
      </c>
      <c r="AT1053" s="2" t="s">
        <v>229</v>
      </c>
      <c r="AU1053" s="2" t="s">
        <v>2966</v>
      </c>
      <c r="AV1053" s="2" t="s">
        <v>1992</v>
      </c>
      <c r="AW1053" s="2" t="s">
        <v>4168</v>
      </c>
      <c r="BG1053" s="2" t="s">
        <v>229</v>
      </c>
      <c r="BH1053" s="2" t="s">
        <v>2966</v>
      </c>
      <c r="BI1053" s="2" t="s">
        <v>1993</v>
      </c>
      <c r="BJ1053" s="2" t="s">
        <v>3254</v>
      </c>
      <c r="BK1053" s="2" t="s">
        <v>229</v>
      </c>
      <c r="BL1053" s="2" t="s">
        <v>2966</v>
      </c>
      <c r="BM1053" s="2" t="s">
        <v>1949</v>
      </c>
      <c r="BN1053" s="2" t="s">
        <v>4085</v>
      </c>
      <c r="BO1053" s="2" t="s">
        <v>40</v>
      </c>
      <c r="BP1053" s="2" t="s">
        <v>3927</v>
      </c>
      <c r="BQ1053" s="2" t="s">
        <v>1994</v>
      </c>
      <c r="BR1053" s="2" t="s">
        <v>5041</v>
      </c>
      <c r="BS1053" s="2" t="s">
        <v>651</v>
      </c>
      <c r="BT1053" s="2" t="s">
        <v>5595</v>
      </c>
    </row>
    <row r="1054" spans="1:72" ht="13.5" customHeight="1">
      <c r="A1054" s="5" t="str">
        <f t="shared" si="53"/>
        <v>1861_각현내_055</v>
      </c>
      <c r="B1054" s="2">
        <v>1861</v>
      </c>
      <c r="C1054" s="2" t="s">
        <v>5173</v>
      </c>
      <c r="D1054" s="2" t="s">
        <v>5174</v>
      </c>
      <c r="E1054" s="2">
        <v>1053</v>
      </c>
      <c r="F1054" s="2">
        <v>3</v>
      </c>
      <c r="G1054" s="2" t="s">
        <v>1053</v>
      </c>
      <c r="H1054" s="2" t="s">
        <v>2870</v>
      </c>
      <c r="I1054" s="2">
        <v>21</v>
      </c>
      <c r="L1054" s="2">
        <v>1</v>
      </c>
      <c r="M1054" s="2" t="s">
        <v>1990</v>
      </c>
      <c r="N1054" s="2" t="s">
        <v>2909</v>
      </c>
      <c r="S1054" s="2" t="s">
        <v>51</v>
      </c>
      <c r="T1054" s="2" t="s">
        <v>2942</v>
      </c>
      <c r="W1054" s="2" t="s">
        <v>127</v>
      </c>
      <c r="X1054" s="2" t="s">
        <v>2989</v>
      </c>
      <c r="Y1054" s="2" t="s">
        <v>10</v>
      </c>
      <c r="Z1054" s="2" t="s">
        <v>2986</v>
      </c>
      <c r="AC1054" s="2">
        <v>45</v>
      </c>
      <c r="AD1054" s="2" t="s">
        <v>81</v>
      </c>
      <c r="AE1054" s="2" t="s">
        <v>3813</v>
      </c>
      <c r="AJ1054" s="2" t="s">
        <v>17</v>
      </c>
      <c r="AK1054" s="2" t="s">
        <v>3864</v>
      </c>
      <c r="AL1054" s="2" t="s">
        <v>130</v>
      </c>
      <c r="AM1054" s="2" t="s">
        <v>3873</v>
      </c>
      <c r="AT1054" s="2" t="s">
        <v>137</v>
      </c>
      <c r="AU1054" s="2" t="s">
        <v>2972</v>
      </c>
      <c r="AV1054" s="2" t="s">
        <v>1995</v>
      </c>
      <c r="AW1054" s="2" t="s">
        <v>4169</v>
      </c>
      <c r="BG1054" s="2" t="s">
        <v>137</v>
      </c>
      <c r="BH1054" s="2" t="s">
        <v>2972</v>
      </c>
      <c r="BI1054" s="2" t="s">
        <v>1996</v>
      </c>
      <c r="BJ1054" s="2" t="s">
        <v>4411</v>
      </c>
      <c r="BK1054" s="2" t="s">
        <v>137</v>
      </c>
      <c r="BL1054" s="2" t="s">
        <v>2972</v>
      </c>
      <c r="BM1054" s="2" t="s">
        <v>1175</v>
      </c>
      <c r="BN1054" s="2" t="s">
        <v>4702</v>
      </c>
      <c r="BO1054" s="2" t="s">
        <v>137</v>
      </c>
      <c r="BP1054" s="2" t="s">
        <v>2972</v>
      </c>
      <c r="BQ1054" s="2" t="s">
        <v>1090</v>
      </c>
      <c r="BR1054" s="2" t="s">
        <v>5563</v>
      </c>
      <c r="BS1054" s="2" t="s">
        <v>415</v>
      </c>
      <c r="BT1054" s="2" t="s">
        <v>3898</v>
      </c>
    </row>
    <row r="1055" spans="1:72" ht="13.5" customHeight="1">
      <c r="A1055" s="5" t="str">
        <f t="shared" si="53"/>
        <v>1861_각현내_055</v>
      </c>
      <c r="B1055" s="2">
        <v>1861</v>
      </c>
      <c r="C1055" s="2" t="s">
        <v>5173</v>
      </c>
      <c r="D1055" s="2" t="s">
        <v>5174</v>
      </c>
      <c r="E1055" s="2">
        <v>1054</v>
      </c>
      <c r="F1055" s="2">
        <v>3</v>
      </c>
      <c r="G1055" s="2" t="s">
        <v>1053</v>
      </c>
      <c r="H1055" s="2" t="s">
        <v>2870</v>
      </c>
      <c r="I1055" s="2">
        <v>21</v>
      </c>
      <c r="L1055" s="2">
        <v>1</v>
      </c>
      <c r="M1055" s="2" t="s">
        <v>1990</v>
      </c>
      <c r="N1055" s="2" t="s">
        <v>2909</v>
      </c>
      <c r="S1055" s="2" t="s">
        <v>109</v>
      </c>
      <c r="T1055" s="2" t="s">
        <v>2945</v>
      </c>
      <c r="Y1055" s="2" t="s">
        <v>678</v>
      </c>
      <c r="Z1055" s="2" t="s">
        <v>3185</v>
      </c>
      <c r="AC1055" s="2">
        <v>22</v>
      </c>
      <c r="AD1055" s="2" t="s">
        <v>344</v>
      </c>
      <c r="AE1055" s="2" t="s">
        <v>3845</v>
      </c>
    </row>
    <row r="1056" spans="1:72" ht="13.5" customHeight="1">
      <c r="A1056" s="5" t="str">
        <f t="shared" si="53"/>
        <v>1861_각현내_055</v>
      </c>
      <c r="B1056" s="2">
        <v>1861</v>
      </c>
      <c r="C1056" s="2" t="s">
        <v>5173</v>
      </c>
      <c r="D1056" s="2" t="s">
        <v>5174</v>
      </c>
      <c r="E1056" s="2">
        <v>1055</v>
      </c>
      <c r="F1056" s="2">
        <v>3</v>
      </c>
      <c r="G1056" s="2" t="s">
        <v>1053</v>
      </c>
      <c r="H1056" s="2" t="s">
        <v>2870</v>
      </c>
      <c r="I1056" s="2">
        <v>21</v>
      </c>
      <c r="L1056" s="2">
        <v>1</v>
      </c>
      <c r="M1056" s="2" t="s">
        <v>1990</v>
      </c>
      <c r="N1056" s="2" t="s">
        <v>2909</v>
      </c>
      <c r="S1056" s="2" t="s">
        <v>109</v>
      </c>
      <c r="T1056" s="2" t="s">
        <v>2945</v>
      </c>
      <c r="Y1056" s="2" t="s">
        <v>138</v>
      </c>
      <c r="Z1056" s="2" t="s">
        <v>3577</v>
      </c>
      <c r="AC1056" s="2">
        <v>19</v>
      </c>
      <c r="AD1056" s="2" t="s">
        <v>114</v>
      </c>
      <c r="AE1056" s="2" t="s">
        <v>3820</v>
      </c>
    </row>
    <row r="1057" spans="1:72" ht="13.5" customHeight="1">
      <c r="A1057" s="5" t="str">
        <f t="shared" si="53"/>
        <v>1861_각현내_055</v>
      </c>
      <c r="B1057" s="2">
        <v>1861</v>
      </c>
      <c r="C1057" s="2" t="s">
        <v>5173</v>
      </c>
      <c r="D1057" s="2" t="s">
        <v>5174</v>
      </c>
      <c r="E1057" s="2">
        <v>1056</v>
      </c>
      <c r="F1057" s="2">
        <v>3</v>
      </c>
      <c r="G1057" s="2" t="s">
        <v>1053</v>
      </c>
      <c r="H1057" s="2" t="s">
        <v>2870</v>
      </c>
      <c r="I1057" s="2">
        <v>21</v>
      </c>
      <c r="L1057" s="2">
        <v>1</v>
      </c>
      <c r="M1057" s="2" t="s">
        <v>1990</v>
      </c>
      <c r="N1057" s="2" t="s">
        <v>2909</v>
      </c>
      <c r="S1057" s="2" t="s">
        <v>207</v>
      </c>
      <c r="T1057" s="2" t="s">
        <v>2949</v>
      </c>
      <c r="AC1057" s="2">
        <v>15</v>
      </c>
      <c r="AD1057" s="2" t="s">
        <v>552</v>
      </c>
      <c r="AE1057" s="2" t="s">
        <v>3857</v>
      </c>
    </row>
    <row r="1058" spans="1:72" ht="13.5" customHeight="1">
      <c r="A1058" s="5" t="str">
        <f t="shared" si="53"/>
        <v>1861_각현내_055</v>
      </c>
      <c r="B1058" s="2">
        <v>1861</v>
      </c>
      <c r="C1058" s="2" t="s">
        <v>5173</v>
      </c>
      <c r="D1058" s="2" t="s">
        <v>5174</v>
      </c>
      <c r="E1058" s="2">
        <v>1057</v>
      </c>
      <c r="F1058" s="2">
        <v>3</v>
      </c>
      <c r="G1058" s="2" t="s">
        <v>1053</v>
      </c>
      <c r="H1058" s="2" t="s">
        <v>2870</v>
      </c>
      <c r="I1058" s="2">
        <v>21</v>
      </c>
      <c r="L1058" s="2">
        <v>1</v>
      </c>
      <c r="M1058" s="2" t="s">
        <v>1990</v>
      </c>
      <c r="N1058" s="2" t="s">
        <v>2909</v>
      </c>
      <c r="T1058" s="2" t="s">
        <v>5221</v>
      </c>
      <c r="U1058" s="2" t="s">
        <v>66</v>
      </c>
      <c r="V1058" s="2" t="s">
        <v>2961</v>
      </c>
      <c r="Y1058" s="2" t="s">
        <v>1997</v>
      </c>
      <c r="Z1058" s="2" t="s">
        <v>3578</v>
      </c>
      <c r="AC1058" s="2">
        <v>19</v>
      </c>
      <c r="AD1058" s="2" t="s">
        <v>114</v>
      </c>
      <c r="AE1058" s="2" t="s">
        <v>3820</v>
      </c>
    </row>
    <row r="1059" spans="1:72" ht="13.5" customHeight="1">
      <c r="A1059" s="5" t="str">
        <f t="shared" si="53"/>
        <v>1861_각현내_055</v>
      </c>
      <c r="B1059" s="2">
        <v>1861</v>
      </c>
      <c r="C1059" s="2" t="s">
        <v>5173</v>
      </c>
      <c r="D1059" s="2" t="s">
        <v>5174</v>
      </c>
      <c r="E1059" s="2">
        <v>1058</v>
      </c>
      <c r="F1059" s="2">
        <v>3</v>
      </c>
      <c r="G1059" s="2" t="s">
        <v>1053</v>
      </c>
      <c r="H1059" s="2" t="s">
        <v>2870</v>
      </c>
      <c r="I1059" s="2">
        <v>21</v>
      </c>
      <c r="L1059" s="2">
        <v>2</v>
      </c>
      <c r="M1059" s="2" t="s">
        <v>5943</v>
      </c>
      <c r="N1059" s="2" t="s">
        <v>5944</v>
      </c>
      <c r="T1059" s="2" t="s">
        <v>5220</v>
      </c>
      <c r="U1059" s="2" t="s">
        <v>229</v>
      </c>
      <c r="V1059" s="2" t="s">
        <v>2966</v>
      </c>
      <c r="W1059" s="2" t="s">
        <v>546</v>
      </c>
      <c r="X1059" s="2" t="s">
        <v>3007</v>
      </c>
      <c r="Y1059" s="2" t="s">
        <v>1998</v>
      </c>
      <c r="Z1059" s="2" t="s">
        <v>3579</v>
      </c>
      <c r="AC1059" s="2">
        <v>38</v>
      </c>
      <c r="AD1059" s="2" t="s">
        <v>278</v>
      </c>
      <c r="AE1059" s="2" t="s">
        <v>3839</v>
      </c>
      <c r="AJ1059" s="2" t="s">
        <v>17</v>
      </c>
      <c r="AK1059" s="2" t="s">
        <v>3864</v>
      </c>
      <c r="AL1059" s="2" t="s">
        <v>39</v>
      </c>
      <c r="AM1059" s="2" t="s">
        <v>3867</v>
      </c>
      <c r="AT1059" s="2" t="s">
        <v>229</v>
      </c>
      <c r="AU1059" s="2" t="s">
        <v>2966</v>
      </c>
      <c r="AV1059" s="2" t="s">
        <v>1999</v>
      </c>
      <c r="AW1059" s="2" t="s">
        <v>4170</v>
      </c>
      <c r="BG1059" s="2" t="s">
        <v>229</v>
      </c>
      <c r="BH1059" s="2" t="s">
        <v>2966</v>
      </c>
      <c r="BI1059" s="2" t="s">
        <v>1101</v>
      </c>
      <c r="BJ1059" s="2" t="s">
        <v>4251</v>
      </c>
      <c r="BK1059" s="2" t="s">
        <v>229</v>
      </c>
      <c r="BL1059" s="2" t="s">
        <v>2966</v>
      </c>
      <c r="BM1059" s="2" t="s">
        <v>2000</v>
      </c>
      <c r="BN1059" s="2" t="s">
        <v>4056</v>
      </c>
      <c r="BO1059" s="2" t="s">
        <v>137</v>
      </c>
      <c r="BP1059" s="2" t="s">
        <v>2972</v>
      </c>
      <c r="BQ1059" s="2" t="s">
        <v>2001</v>
      </c>
      <c r="BR1059" s="2" t="s">
        <v>5571</v>
      </c>
      <c r="BS1059" s="2" t="s">
        <v>152</v>
      </c>
      <c r="BT1059" s="2" t="s">
        <v>3880</v>
      </c>
    </row>
    <row r="1060" spans="1:72" ht="13.5" customHeight="1">
      <c r="A1060" s="5" t="str">
        <f t="shared" si="53"/>
        <v>1861_각현내_055</v>
      </c>
      <c r="B1060" s="2">
        <v>1861</v>
      </c>
      <c r="C1060" s="2" t="s">
        <v>5173</v>
      </c>
      <c r="D1060" s="2" t="s">
        <v>5174</v>
      </c>
      <c r="E1060" s="2">
        <v>1059</v>
      </c>
      <c r="F1060" s="2">
        <v>3</v>
      </c>
      <c r="G1060" s="2" t="s">
        <v>1053</v>
      </c>
      <c r="H1060" s="2" t="s">
        <v>2870</v>
      </c>
      <c r="I1060" s="2">
        <v>21</v>
      </c>
      <c r="L1060" s="2">
        <v>2</v>
      </c>
      <c r="M1060" s="2" t="s">
        <v>5943</v>
      </c>
      <c r="N1060" s="2" t="s">
        <v>5944</v>
      </c>
      <c r="S1060" s="2" t="s">
        <v>51</v>
      </c>
      <c r="T1060" s="2" t="s">
        <v>2942</v>
      </c>
      <c r="W1060" s="2" t="s">
        <v>95</v>
      </c>
      <c r="X1060" s="2" t="s">
        <v>5192</v>
      </c>
      <c r="Y1060" s="2" t="s">
        <v>10</v>
      </c>
      <c r="Z1060" s="2" t="s">
        <v>2986</v>
      </c>
      <c r="AC1060" s="2">
        <v>35</v>
      </c>
      <c r="AD1060" s="2" t="s">
        <v>285</v>
      </c>
      <c r="AE1060" s="2" t="s">
        <v>3840</v>
      </c>
      <c r="AJ1060" s="2" t="s">
        <v>17</v>
      </c>
      <c r="AK1060" s="2" t="s">
        <v>3864</v>
      </c>
      <c r="AL1060" s="2" t="s">
        <v>1298</v>
      </c>
      <c r="AM1060" s="2" t="s">
        <v>3910</v>
      </c>
      <c r="AT1060" s="2" t="s">
        <v>137</v>
      </c>
      <c r="AU1060" s="2" t="s">
        <v>2972</v>
      </c>
      <c r="AV1060" s="2" t="s">
        <v>1700</v>
      </c>
      <c r="AW1060" s="2" t="s">
        <v>4131</v>
      </c>
      <c r="BG1060" s="2" t="s">
        <v>137</v>
      </c>
      <c r="BH1060" s="2" t="s">
        <v>2972</v>
      </c>
      <c r="BI1060" s="2" t="s">
        <v>2002</v>
      </c>
      <c r="BJ1060" s="2" t="s">
        <v>4508</v>
      </c>
      <c r="BK1060" s="2" t="s">
        <v>137</v>
      </c>
      <c r="BL1060" s="2" t="s">
        <v>2972</v>
      </c>
      <c r="BM1060" s="2" t="s">
        <v>1691</v>
      </c>
      <c r="BN1060" s="2" t="s">
        <v>4472</v>
      </c>
      <c r="BO1060" s="2" t="s">
        <v>137</v>
      </c>
      <c r="BP1060" s="2" t="s">
        <v>2972</v>
      </c>
      <c r="BQ1060" s="2" t="s">
        <v>2003</v>
      </c>
      <c r="BR1060" s="2" t="s">
        <v>5575</v>
      </c>
      <c r="BS1060" s="2" t="s">
        <v>152</v>
      </c>
      <c r="BT1060" s="2" t="s">
        <v>3880</v>
      </c>
    </row>
    <row r="1061" spans="1:72" ht="13.5" customHeight="1">
      <c r="A1061" s="5" t="str">
        <f t="shared" si="53"/>
        <v>1861_각현내_055</v>
      </c>
      <c r="B1061" s="2">
        <v>1861</v>
      </c>
      <c r="C1061" s="2" t="s">
        <v>5173</v>
      </c>
      <c r="D1061" s="2" t="s">
        <v>5174</v>
      </c>
      <c r="E1061" s="2">
        <v>1060</v>
      </c>
      <c r="F1061" s="2">
        <v>3</v>
      </c>
      <c r="G1061" s="2" t="s">
        <v>1053</v>
      </c>
      <c r="H1061" s="2" t="s">
        <v>2870</v>
      </c>
      <c r="I1061" s="2">
        <v>21</v>
      </c>
      <c r="L1061" s="2">
        <v>2</v>
      </c>
      <c r="M1061" s="2" t="s">
        <v>5943</v>
      </c>
      <c r="N1061" s="2" t="s">
        <v>5944</v>
      </c>
      <c r="S1061" s="2" t="s">
        <v>109</v>
      </c>
      <c r="T1061" s="2" t="s">
        <v>2945</v>
      </c>
      <c r="Y1061" s="2" t="s">
        <v>2004</v>
      </c>
      <c r="Z1061" s="2" t="s">
        <v>3580</v>
      </c>
      <c r="AC1061" s="2">
        <v>15</v>
      </c>
      <c r="AD1061" s="2" t="s">
        <v>178</v>
      </c>
      <c r="AE1061" s="2" t="s">
        <v>3830</v>
      </c>
    </row>
    <row r="1062" spans="1:72" ht="13.5" customHeight="1">
      <c r="A1062" s="5" t="str">
        <f t="shared" si="53"/>
        <v>1861_각현내_055</v>
      </c>
      <c r="B1062" s="2">
        <v>1861</v>
      </c>
      <c r="C1062" s="2" t="s">
        <v>5173</v>
      </c>
      <c r="D1062" s="2" t="s">
        <v>5174</v>
      </c>
      <c r="E1062" s="2">
        <v>1061</v>
      </c>
      <c r="F1062" s="2">
        <v>3</v>
      </c>
      <c r="G1062" s="2" t="s">
        <v>1053</v>
      </c>
      <c r="H1062" s="2" t="s">
        <v>2870</v>
      </c>
      <c r="I1062" s="2">
        <v>21</v>
      </c>
      <c r="L1062" s="2">
        <v>2</v>
      </c>
      <c r="M1062" s="2" t="s">
        <v>5943</v>
      </c>
      <c r="N1062" s="2" t="s">
        <v>5944</v>
      </c>
      <c r="S1062" s="2" t="s">
        <v>109</v>
      </c>
      <c r="T1062" s="2" t="s">
        <v>2945</v>
      </c>
      <c r="Y1062" s="2" t="s">
        <v>2005</v>
      </c>
      <c r="Z1062" s="2" t="s">
        <v>3581</v>
      </c>
      <c r="AC1062" s="2">
        <v>5</v>
      </c>
      <c r="AD1062" s="2" t="s">
        <v>257</v>
      </c>
      <c r="AE1062" s="2" t="s">
        <v>3838</v>
      </c>
    </row>
    <row r="1063" spans="1:72" ht="13.5" customHeight="1">
      <c r="A1063" s="5" t="str">
        <f t="shared" si="53"/>
        <v>1861_각현내_055</v>
      </c>
      <c r="B1063" s="2">
        <v>1861</v>
      </c>
      <c r="C1063" s="2" t="s">
        <v>5173</v>
      </c>
      <c r="D1063" s="2" t="s">
        <v>5174</v>
      </c>
      <c r="E1063" s="2">
        <v>1062</v>
      </c>
      <c r="F1063" s="2">
        <v>3</v>
      </c>
      <c r="G1063" s="2" t="s">
        <v>1053</v>
      </c>
      <c r="H1063" s="2" t="s">
        <v>2870</v>
      </c>
      <c r="I1063" s="2">
        <v>21</v>
      </c>
      <c r="L1063" s="2">
        <v>2</v>
      </c>
      <c r="M1063" s="2" t="s">
        <v>5943</v>
      </c>
      <c r="N1063" s="2" t="s">
        <v>5944</v>
      </c>
      <c r="S1063" s="2" t="s">
        <v>207</v>
      </c>
      <c r="T1063" s="2" t="s">
        <v>2949</v>
      </c>
      <c r="AC1063" s="2">
        <v>13</v>
      </c>
      <c r="AD1063" s="2" t="s">
        <v>72</v>
      </c>
      <c r="AE1063" s="2" t="s">
        <v>3809</v>
      </c>
    </row>
    <row r="1064" spans="1:72" ht="13.5" customHeight="1">
      <c r="A1064" s="5" t="str">
        <f t="shared" si="53"/>
        <v>1861_각현내_055</v>
      </c>
      <c r="B1064" s="2">
        <v>1861</v>
      </c>
      <c r="C1064" s="2" t="s">
        <v>5173</v>
      </c>
      <c r="D1064" s="2" t="s">
        <v>5174</v>
      </c>
      <c r="E1064" s="2">
        <v>1063</v>
      </c>
      <c r="F1064" s="2">
        <v>3</v>
      </c>
      <c r="G1064" s="2" t="s">
        <v>1053</v>
      </c>
      <c r="H1064" s="2" t="s">
        <v>2870</v>
      </c>
      <c r="I1064" s="2">
        <v>21</v>
      </c>
      <c r="L1064" s="2">
        <v>2</v>
      </c>
      <c r="M1064" s="2" t="s">
        <v>5943</v>
      </c>
      <c r="N1064" s="2" t="s">
        <v>5944</v>
      </c>
      <c r="S1064" s="2" t="s">
        <v>207</v>
      </c>
      <c r="T1064" s="2" t="s">
        <v>2949</v>
      </c>
      <c r="AC1064" s="2">
        <v>9</v>
      </c>
      <c r="AD1064" s="2" t="s">
        <v>84</v>
      </c>
      <c r="AE1064" s="2" t="s">
        <v>3814</v>
      </c>
    </row>
    <row r="1065" spans="1:72" ht="13.5" customHeight="1">
      <c r="A1065" s="5" t="str">
        <f t="shared" si="53"/>
        <v>1861_각현내_055</v>
      </c>
      <c r="B1065" s="2">
        <v>1861</v>
      </c>
      <c r="C1065" s="2" t="s">
        <v>5173</v>
      </c>
      <c r="D1065" s="2" t="s">
        <v>5174</v>
      </c>
      <c r="E1065" s="2">
        <v>1064</v>
      </c>
      <c r="F1065" s="2">
        <v>3</v>
      </c>
      <c r="G1065" s="2" t="s">
        <v>1053</v>
      </c>
      <c r="H1065" s="2" t="s">
        <v>2870</v>
      </c>
      <c r="I1065" s="2">
        <v>21</v>
      </c>
      <c r="L1065" s="2">
        <v>2</v>
      </c>
      <c r="M1065" s="2" t="s">
        <v>5943</v>
      </c>
      <c r="N1065" s="2" t="s">
        <v>5944</v>
      </c>
      <c r="T1065" s="2" t="s">
        <v>5221</v>
      </c>
      <c r="U1065" s="2" t="s">
        <v>66</v>
      </c>
      <c r="V1065" s="2" t="s">
        <v>2961</v>
      </c>
      <c r="Y1065" s="2" t="s">
        <v>2006</v>
      </c>
      <c r="Z1065" s="2" t="s">
        <v>3582</v>
      </c>
      <c r="AC1065" s="2">
        <v>8</v>
      </c>
      <c r="AD1065" s="2" t="s">
        <v>310</v>
      </c>
      <c r="AE1065" s="2" t="s">
        <v>3403</v>
      </c>
    </row>
    <row r="1066" spans="1:72" ht="13.5" customHeight="1">
      <c r="A1066" s="5" t="str">
        <f t="shared" si="53"/>
        <v>1861_각현내_055</v>
      </c>
      <c r="B1066" s="2">
        <v>1861</v>
      </c>
      <c r="C1066" s="2" t="s">
        <v>5173</v>
      </c>
      <c r="D1066" s="2" t="s">
        <v>5174</v>
      </c>
      <c r="E1066" s="2">
        <v>1065</v>
      </c>
      <c r="F1066" s="2">
        <v>3</v>
      </c>
      <c r="G1066" s="2" t="s">
        <v>1053</v>
      </c>
      <c r="H1066" s="2" t="s">
        <v>2870</v>
      </c>
      <c r="I1066" s="2">
        <v>21</v>
      </c>
      <c r="L1066" s="2">
        <v>3</v>
      </c>
      <c r="M1066" s="2" t="s">
        <v>5945</v>
      </c>
      <c r="N1066" s="2" t="s">
        <v>5946</v>
      </c>
      <c r="Q1066" s="2" t="s">
        <v>5203</v>
      </c>
      <c r="R1066" s="2" t="s">
        <v>2934</v>
      </c>
      <c r="T1066" s="2" t="s">
        <v>5220</v>
      </c>
      <c r="W1066" s="2" t="s">
        <v>154</v>
      </c>
      <c r="X1066" s="2" t="s">
        <v>5204</v>
      </c>
      <c r="Y1066" s="2" t="s">
        <v>2007</v>
      </c>
      <c r="Z1066" s="2" t="s">
        <v>3583</v>
      </c>
      <c r="AC1066" s="2">
        <v>29</v>
      </c>
      <c r="AD1066" s="2" t="s">
        <v>225</v>
      </c>
      <c r="AE1066" s="2" t="s">
        <v>3835</v>
      </c>
      <c r="AJ1066" s="2" t="s">
        <v>17</v>
      </c>
      <c r="AK1066" s="2" t="s">
        <v>3864</v>
      </c>
      <c r="AL1066" s="2" t="s">
        <v>157</v>
      </c>
      <c r="AM1066" s="2" t="s">
        <v>3875</v>
      </c>
      <c r="AT1066" s="2" t="s">
        <v>229</v>
      </c>
      <c r="AU1066" s="2" t="s">
        <v>2966</v>
      </c>
      <c r="AV1066" s="2" t="s">
        <v>2008</v>
      </c>
      <c r="AW1066" s="2" t="s">
        <v>3303</v>
      </c>
      <c r="BG1066" s="2" t="s">
        <v>229</v>
      </c>
      <c r="BH1066" s="2" t="s">
        <v>2966</v>
      </c>
      <c r="BI1066" s="2" t="s">
        <v>1793</v>
      </c>
      <c r="BJ1066" s="2" t="s">
        <v>4482</v>
      </c>
      <c r="BK1066" s="2" t="s">
        <v>229</v>
      </c>
      <c r="BL1066" s="2" t="s">
        <v>2966</v>
      </c>
      <c r="BM1066" s="2" t="s">
        <v>2009</v>
      </c>
      <c r="BN1066" s="2" t="s">
        <v>4783</v>
      </c>
      <c r="BO1066" s="2" t="s">
        <v>137</v>
      </c>
      <c r="BP1066" s="2" t="s">
        <v>2972</v>
      </c>
      <c r="BQ1066" s="2" t="s">
        <v>1795</v>
      </c>
      <c r="BR1066" s="2" t="s">
        <v>5024</v>
      </c>
      <c r="BS1066" s="2" t="s">
        <v>152</v>
      </c>
      <c r="BT1066" s="2" t="s">
        <v>3880</v>
      </c>
    </row>
    <row r="1067" spans="1:72" ht="13.5" customHeight="1">
      <c r="A1067" s="5" t="str">
        <f t="shared" si="53"/>
        <v>1861_각현내_055</v>
      </c>
      <c r="B1067" s="2">
        <v>1861</v>
      </c>
      <c r="C1067" s="2" t="s">
        <v>5173</v>
      </c>
      <c r="D1067" s="2" t="s">
        <v>5174</v>
      </c>
      <c r="E1067" s="2">
        <v>1066</v>
      </c>
      <c r="F1067" s="2">
        <v>3</v>
      </c>
      <c r="G1067" s="2" t="s">
        <v>1053</v>
      </c>
      <c r="H1067" s="2" t="s">
        <v>2870</v>
      </c>
      <c r="I1067" s="2">
        <v>21</v>
      </c>
      <c r="L1067" s="2">
        <v>3</v>
      </c>
      <c r="M1067" s="2" t="s">
        <v>5945</v>
      </c>
      <c r="N1067" s="2" t="s">
        <v>5946</v>
      </c>
      <c r="S1067" s="2" t="s">
        <v>51</v>
      </c>
      <c r="T1067" s="2" t="s">
        <v>2942</v>
      </c>
      <c r="W1067" s="2" t="s">
        <v>546</v>
      </c>
      <c r="X1067" s="2" t="s">
        <v>3007</v>
      </c>
      <c r="Y1067" s="2" t="s">
        <v>10</v>
      </c>
      <c r="Z1067" s="2" t="s">
        <v>2986</v>
      </c>
      <c r="AC1067" s="2">
        <v>29</v>
      </c>
      <c r="AD1067" s="2" t="s">
        <v>225</v>
      </c>
      <c r="AE1067" s="2" t="s">
        <v>3835</v>
      </c>
      <c r="AJ1067" s="2" t="s">
        <v>17</v>
      </c>
      <c r="AK1067" s="2" t="s">
        <v>3864</v>
      </c>
      <c r="AL1067" s="2" t="s">
        <v>39</v>
      </c>
      <c r="AM1067" s="2" t="s">
        <v>3867</v>
      </c>
    </row>
    <row r="1068" spans="1:72" ht="13.5" customHeight="1">
      <c r="A1068" s="5" t="str">
        <f t="shared" si="53"/>
        <v>1861_각현내_055</v>
      </c>
      <c r="B1068" s="2">
        <v>1861</v>
      </c>
      <c r="C1068" s="2" t="s">
        <v>5173</v>
      </c>
      <c r="D1068" s="2" t="s">
        <v>5174</v>
      </c>
      <c r="E1068" s="2">
        <v>1067</v>
      </c>
      <c r="F1068" s="2">
        <v>3</v>
      </c>
      <c r="G1068" s="2" t="s">
        <v>1053</v>
      </c>
      <c r="H1068" s="2" t="s">
        <v>2870</v>
      </c>
      <c r="I1068" s="2">
        <v>21</v>
      </c>
      <c r="L1068" s="2">
        <v>3</v>
      </c>
      <c r="M1068" s="2" t="s">
        <v>5945</v>
      </c>
      <c r="N1068" s="2" t="s">
        <v>5946</v>
      </c>
      <c r="S1068" s="2" t="s">
        <v>59</v>
      </c>
      <c r="T1068" s="2" t="s">
        <v>2943</v>
      </c>
      <c r="Y1068" s="2" t="s">
        <v>2010</v>
      </c>
      <c r="Z1068" s="2" t="s">
        <v>3584</v>
      </c>
      <c r="AC1068" s="2">
        <v>28</v>
      </c>
      <c r="AD1068" s="2" t="s">
        <v>79</v>
      </c>
      <c r="AE1068" s="2" t="s">
        <v>3812</v>
      </c>
    </row>
    <row r="1069" spans="1:72" ht="13.5" customHeight="1">
      <c r="A1069" s="5" t="str">
        <f t="shared" si="53"/>
        <v>1861_각현내_055</v>
      </c>
      <c r="B1069" s="2">
        <v>1861</v>
      </c>
      <c r="C1069" s="2" t="s">
        <v>5173</v>
      </c>
      <c r="D1069" s="2" t="s">
        <v>5174</v>
      </c>
      <c r="E1069" s="2">
        <v>1068</v>
      </c>
      <c r="F1069" s="2">
        <v>3</v>
      </c>
      <c r="G1069" s="2" t="s">
        <v>1053</v>
      </c>
      <c r="H1069" s="2" t="s">
        <v>2870</v>
      </c>
      <c r="I1069" s="2">
        <v>21</v>
      </c>
      <c r="L1069" s="2">
        <v>3</v>
      </c>
      <c r="M1069" s="2" t="s">
        <v>5945</v>
      </c>
      <c r="N1069" s="2" t="s">
        <v>5946</v>
      </c>
      <c r="S1069" s="2" t="s">
        <v>59</v>
      </c>
      <c r="T1069" s="2" t="s">
        <v>2943</v>
      </c>
      <c r="Y1069" s="2" t="s">
        <v>2011</v>
      </c>
      <c r="Z1069" s="2" t="s">
        <v>3585</v>
      </c>
      <c r="AC1069" s="2">
        <v>20</v>
      </c>
      <c r="AD1069" s="2" t="s">
        <v>114</v>
      </c>
      <c r="AE1069" s="2" t="s">
        <v>3820</v>
      </c>
    </row>
    <row r="1070" spans="1:72" ht="13.5" customHeight="1">
      <c r="A1070" s="5" t="str">
        <f t="shared" ref="A1070:A1088" si="54">HYPERLINK("http://kyu.snu.ac.kr/sdhj/index.jsp?type=hj/GK14785_00_IH_0001_056.jpg","1861_각현내_056")</f>
        <v>1861_각현내_056</v>
      </c>
      <c r="B1070" s="2">
        <v>1861</v>
      </c>
      <c r="C1070" s="2" t="s">
        <v>5173</v>
      </c>
      <c r="D1070" s="2" t="s">
        <v>5174</v>
      </c>
      <c r="E1070" s="2">
        <v>1069</v>
      </c>
      <c r="F1070" s="2">
        <v>3</v>
      </c>
      <c r="G1070" s="2" t="s">
        <v>1053</v>
      </c>
      <c r="H1070" s="2" t="s">
        <v>2870</v>
      </c>
      <c r="I1070" s="2">
        <v>21</v>
      </c>
      <c r="L1070" s="2">
        <v>3</v>
      </c>
      <c r="M1070" s="2" t="s">
        <v>5945</v>
      </c>
      <c r="N1070" s="2" t="s">
        <v>5946</v>
      </c>
      <c r="S1070" s="2" t="s">
        <v>207</v>
      </c>
      <c r="T1070" s="2" t="s">
        <v>2949</v>
      </c>
      <c r="AC1070" s="2">
        <v>21</v>
      </c>
      <c r="AD1070" s="2" t="s">
        <v>62</v>
      </c>
      <c r="AE1070" s="2" t="s">
        <v>3806</v>
      </c>
    </row>
    <row r="1071" spans="1:72" ht="13.5" customHeight="1">
      <c r="A1071" s="5" t="str">
        <f t="shared" si="54"/>
        <v>1861_각현내_056</v>
      </c>
      <c r="B1071" s="2">
        <v>1861</v>
      </c>
      <c r="C1071" s="2" t="s">
        <v>5173</v>
      </c>
      <c r="D1071" s="2" t="s">
        <v>5174</v>
      </c>
      <c r="E1071" s="2">
        <v>1070</v>
      </c>
      <c r="F1071" s="2">
        <v>3</v>
      </c>
      <c r="G1071" s="2" t="s">
        <v>1053</v>
      </c>
      <c r="H1071" s="2" t="s">
        <v>2870</v>
      </c>
      <c r="I1071" s="2">
        <v>21</v>
      </c>
      <c r="L1071" s="2">
        <v>3</v>
      </c>
      <c r="M1071" s="2" t="s">
        <v>5945</v>
      </c>
      <c r="N1071" s="2" t="s">
        <v>5946</v>
      </c>
      <c r="T1071" s="2" t="s">
        <v>5221</v>
      </c>
      <c r="U1071" s="2" t="s">
        <v>66</v>
      </c>
      <c r="V1071" s="2" t="s">
        <v>2961</v>
      </c>
      <c r="Y1071" s="2" t="s">
        <v>2012</v>
      </c>
      <c r="Z1071" s="2" t="s">
        <v>3586</v>
      </c>
      <c r="AC1071" s="2">
        <v>40</v>
      </c>
      <c r="AD1071" s="2" t="s">
        <v>420</v>
      </c>
      <c r="AE1071" s="2" t="s">
        <v>3849</v>
      </c>
    </row>
    <row r="1072" spans="1:72" ht="13.5" customHeight="1">
      <c r="A1072" s="5" t="str">
        <f t="shared" si="54"/>
        <v>1861_각현내_056</v>
      </c>
      <c r="B1072" s="2">
        <v>1861</v>
      </c>
      <c r="C1072" s="2" t="s">
        <v>5173</v>
      </c>
      <c r="D1072" s="2" t="s">
        <v>5174</v>
      </c>
      <c r="E1072" s="2">
        <v>1071</v>
      </c>
      <c r="F1072" s="2">
        <v>3</v>
      </c>
      <c r="G1072" s="2" t="s">
        <v>1053</v>
      </c>
      <c r="H1072" s="2" t="s">
        <v>2870</v>
      </c>
      <c r="I1072" s="2">
        <v>21</v>
      </c>
      <c r="L1072" s="2">
        <v>4</v>
      </c>
      <c r="M1072" s="2" t="s">
        <v>5947</v>
      </c>
      <c r="N1072" s="2" t="s">
        <v>5948</v>
      </c>
      <c r="T1072" s="2" t="s">
        <v>5220</v>
      </c>
      <c r="U1072" s="2" t="s">
        <v>229</v>
      </c>
      <c r="V1072" s="2" t="s">
        <v>2966</v>
      </c>
      <c r="W1072" s="2" t="s">
        <v>546</v>
      </c>
      <c r="X1072" s="2" t="s">
        <v>3007</v>
      </c>
      <c r="Y1072" s="2" t="s">
        <v>2013</v>
      </c>
      <c r="Z1072" s="2" t="s">
        <v>3587</v>
      </c>
      <c r="AC1072" s="2">
        <v>33</v>
      </c>
      <c r="AD1072" s="2" t="s">
        <v>112</v>
      </c>
      <c r="AE1072" s="2" t="s">
        <v>3819</v>
      </c>
      <c r="AJ1072" s="2" t="s">
        <v>17</v>
      </c>
      <c r="AK1072" s="2" t="s">
        <v>3864</v>
      </c>
      <c r="AL1072" s="2" t="s">
        <v>39</v>
      </c>
      <c r="AM1072" s="2" t="s">
        <v>3867</v>
      </c>
      <c r="AT1072" s="2" t="s">
        <v>229</v>
      </c>
      <c r="AU1072" s="2" t="s">
        <v>2966</v>
      </c>
      <c r="AV1072" s="2" t="s">
        <v>1354</v>
      </c>
      <c r="AW1072" s="2" t="s">
        <v>4088</v>
      </c>
      <c r="BG1072" s="2" t="s">
        <v>229</v>
      </c>
      <c r="BH1072" s="2" t="s">
        <v>2966</v>
      </c>
      <c r="BI1072" s="2" t="s">
        <v>1344</v>
      </c>
      <c r="BJ1072" s="2" t="s">
        <v>4180</v>
      </c>
      <c r="BK1072" s="2" t="s">
        <v>229</v>
      </c>
      <c r="BL1072" s="2" t="s">
        <v>2966</v>
      </c>
      <c r="BM1072" s="2" t="s">
        <v>657</v>
      </c>
      <c r="BN1072" s="2" t="s">
        <v>3248</v>
      </c>
      <c r="BO1072" s="2" t="s">
        <v>137</v>
      </c>
      <c r="BP1072" s="2" t="s">
        <v>2972</v>
      </c>
      <c r="BQ1072" s="2" t="s">
        <v>1356</v>
      </c>
      <c r="BR1072" s="2" t="s">
        <v>4983</v>
      </c>
      <c r="BS1072" s="2" t="s">
        <v>130</v>
      </c>
      <c r="BT1072" s="2" t="s">
        <v>3873</v>
      </c>
    </row>
    <row r="1073" spans="1:72" ht="13.5" customHeight="1">
      <c r="A1073" s="5" t="str">
        <f t="shared" si="54"/>
        <v>1861_각현내_056</v>
      </c>
      <c r="B1073" s="2">
        <v>1861</v>
      </c>
      <c r="C1073" s="2" t="s">
        <v>5173</v>
      </c>
      <c r="D1073" s="2" t="s">
        <v>5174</v>
      </c>
      <c r="E1073" s="2">
        <v>1072</v>
      </c>
      <c r="F1073" s="2">
        <v>3</v>
      </c>
      <c r="G1073" s="2" t="s">
        <v>1053</v>
      </c>
      <c r="H1073" s="2" t="s">
        <v>2870</v>
      </c>
      <c r="I1073" s="2">
        <v>21</v>
      </c>
      <c r="L1073" s="2">
        <v>4</v>
      </c>
      <c r="M1073" s="2" t="s">
        <v>5947</v>
      </c>
      <c r="N1073" s="2" t="s">
        <v>5948</v>
      </c>
      <c r="S1073" s="2" t="s">
        <v>51</v>
      </c>
      <c r="T1073" s="2" t="s">
        <v>2942</v>
      </c>
      <c r="W1073" s="2" t="s">
        <v>47</v>
      </c>
      <c r="X1073" s="2" t="s">
        <v>5196</v>
      </c>
      <c r="Y1073" s="2" t="s">
        <v>10</v>
      </c>
      <c r="Z1073" s="2" t="s">
        <v>2986</v>
      </c>
      <c r="AC1073" s="2">
        <v>30</v>
      </c>
      <c r="AD1073" s="2" t="s">
        <v>110</v>
      </c>
      <c r="AE1073" s="2" t="s">
        <v>3818</v>
      </c>
      <c r="AJ1073" s="2" t="s">
        <v>17</v>
      </c>
      <c r="AK1073" s="2" t="s">
        <v>3864</v>
      </c>
      <c r="AL1073" s="2" t="s">
        <v>152</v>
      </c>
      <c r="AM1073" s="2" t="s">
        <v>3880</v>
      </c>
      <c r="AT1073" s="2" t="s">
        <v>137</v>
      </c>
      <c r="AU1073" s="2" t="s">
        <v>2972</v>
      </c>
      <c r="AV1073" s="2" t="s">
        <v>2014</v>
      </c>
      <c r="AW1073" s="2" t="s">
        <v>4171</v>
      </c>
      <c r="BG1073" s="2" t="s">
        <v>137</v>
      </c>
      <c r="BH1073" s="2" t="s">
        <v>2972</v>
      </c>
      <c r="BI1073" s="2" t="s">
        <v>2856</v>
      </c>
      <c r="BJ1073" s="2" t="s">
        <v>4509</v>
      </c>
      <c r="BK1073" s="2" t="s">
        <v>137</v>
      </c>
      <c r="BL1073" s="2" t="s">
        <v>2972</v>
      </c>
      <c r="BM1073" s="2" t="s">
        <v>2015</v>
      </c>
      <c r="BN1073" s="2" t="s">
        <v>4784</v>
      </c>
      <c r="BO1073" s="2" t="s">
        <v>137</v>
      </c>
      <c r="BP1073" s="2" t="s">
        <v>2972</v>
      </c>
      <c r="BQ1073" s="2" t="s">
        <v>2016</v>
      </c>
      <c r="BR1073" s="2" t="s">
        <v>5042</v>
      </c>
      <c r="BS1073" s="2" t="s">
        <v>214</v>
      </c>
      <c r="BT1073" s="2" t="s">
        <v>3896</v>
      </c>
    </row>
    <row r="1074" spans="1:72" ht="13.5" customHeight="1">
      <c r="A1074" s="5" t="str">
        <f t="shared" si="54"/>
        <v>1861_각현내_056</v>
      </c>
      <c r="B1074" s="2">
        <v>1861</v>
      </c>
      <c r="C1074" s="2" t="s">
        <v>5173</v>
      </c>
      <c r="D1074" s="2" t="s">
        <v>5174</v>
      </c>
      <c r="E1074" s="2">
        <v>1073</v>
      </c>
      <c r="F1074" s="2">
        <v>3</v>
      </c>
      <c r="G1074" s="2" t="s">
        <v>1053</v>
      </c>
      <c r="H1074" s="2" t="s">
        <v>2870</v>
      </c>
      <c r="I1074" s="2">
        <v>21</v>
      </c>
      <c r="L1074" s="2">
        <v>4</v>
      </c>
      <c r="M1074" s="2" t="s">
        <v>5947</v>
      </c>
      <c r="N1074" s="2" t="s">
        <v>5948</v>
      </c>
      <c r="S1074" s="2" t="s">
        <v>59</v>
      </c>
      <c r="T1074" s="2" t="s">
        <v>2943</v>
      </c>
      <c r="Y1074" s="2" t="s">
        <v>2017</v>
      </c>
      <c r="Z1074" s="2" t="s">
        <v>3370</v>
      </c>
      <c r="AC1074" s="2">
        <v>30</v>
      </c>
      <c r="AD1074" s="2" t="s">
        <v>110</v>
      </c>
      <c r="AE1074" s="2" t="s">
        <v>3818</v>
      </c>
    </row>
    <row r="1075" spans="1:72" ht="13.5" customHeight="1">
      <c r="A1075" s="5" t="str">
        <f t="shared" si="54"/>
        <v>1861_각현내_056</v>
      </c>
      <c r="B1075" s="2">
        <v>1861</v>
      </c>
      <c r="C1075" s="2" t="s">
        <v>5173</v>
      </c>
      <c r="D1075" s="2" t="s">
        <v>5174</v>
      </c>
      <c r="E1075" s="2">
        <v>1074</v>
      </c>
      <c r="F1075" s="2">
        <v>3</v>
      </c>
      <c r="G1075" s="2" t="s">
        <v>1053</v>
      </c>
      <c r="H1075" s="2" t="s">
        <v>2870</v>
      </c>
      <c r="I1075" s="2">
        <v>21</v>
      </c>
      <c r="L1075" s="2">
        <v>4</v>
      </c>
      <c r="M1075" s="2" t="s">
        <v>5947</v>
      </c>
      <c r="N1075" s="2" t="s">
        <v>5948</v>
      </c>
      <c r="S1075" s="2" t="s">
        <v>59</v>
      </c>
      <c r="T1075" s="2" t="s">
        <v>2943</v>
      </c>
      <c r="Y1075" s="2" t="s">
        <v>2018</v>
      </c>
      <c r="Z1075" s="2" t="s">
        <v>3588</v>
      </c>
      <c r="AC1075" s="2">
        <v>22</v>
      </c>
      <c r="AD1075" s="2" t="s">
        <v>344</v>
      </c>
      <c r="AE1075" s="2" t="s">
        <v>3845</v>
      </c>
    </row>
    <row r="1076" spans="1:72" ht="13.5" customHeight="1">
      <c r="A1076" s="5" t="str">
        <f t="shared" si="54"/>
        <v>1861_각현내_056</v>
      </c>
      <c r="B1076" s="2">
        <v>1861</v>
      </c>
      <c r="C1076" s="2" t="s">
        <v>5173</v>
      </c>
      <c r="D1076" s="2" t="s">
        <v>5174</v>
      </c>
      <c r="E1076" s="2">
        <v>1075</v>
      </c>
      <c r="F1076" s="2">
        <v>3</v>
      </c>
      <c r="G1076" s="2" t="s">
        <v>1053</v>
      </c>
      <c r="H1076" s="2" t="s">
        <v>2870</v>
      </c>
      <c r="I1076" s="2">
        <v>21</v>
      </c>
      <c r="L1076" s="2">
        <v>4</v>
      </c>
      <c r="M1076" s="2" t="s">
        <v>5947</v>
      </c>
      <c r="N1076" s="2" t="s">
        <v>5948</v>
      </c>
      <c r="S1076" s="2" t="s">
        <v>109</v>
      </c>
      <c r="T1076" s="2" t="s">
        <v>2945</v>
      </c>
      <c r="Y1076" s="2" t="s">
        <v>1748</v>
      </c>
      <c r="Z1076" s="2" t="s">
        <v>3492</v>
      </c>
      <c r="AC1076" s="2">
        <v>10</v>
      </c>
      <c r="AD1076" s="2" t="s">
        <v>86</v>
      </c>
      <c r="AE1076" s="2" t="s">
        <v>3815</v>
      </c>
    </row>
    <row r="1077" spans="1:72" ht="13.5" customHeight="1">
      <c r="A1077" s="5" t="str">
        <f t="shared" si="54"/>
        <v>1861_각현내_056</v>
      </c>
      <c r="B1077" s="2">
        <v>1861</v>
      </c>
      <c r="C1077" s="2" t="s">
        <v>5173</v>
      </c>
      <c r="D1077" s="2" t="s">
        <v>5174</v>
      </c>
      <c r="E1077" s="2">
        <v>1076</v>
      </c>
      <c r="F1077" s="2">
        <v>3</v>
      </c>
      <c r="G1077" s="2" t="s">
        <v>1053</v>
      </c>
      <c r="H1077" s="2" t="s">
        <v>2870</v>
      </c>
      <c r="I1077" s="2">
        <v>21</v>
      </c>
      <c r="L1077" s="2">
        <v>4</v>
      </c>
      <c r="M1077" s="2" t="s">
        <v>5947</v>
      </c>
      <c r="N1077" s="2" t="s">
        <v>5948</v>
      </c>
      <c r="S1077" s="2" t="s">
        <v>207</v>
      </c>
      <c r="T1077" s="2" t="s">
        <v>2949</v>
      </c>
      <c r="AC1077" s="2">
        <v>7</v>
      </c>
      <c r="AD1077" s="2" t="s">
        <v>310</v>
      </c>
      <c r="AE1077" s="2" t="s">
        <v>3403</v>
      </c>
    </row>
    <row r="1078" spans="1:72" ht="13.5" customHeight="1">
      <c r="A1078" s="5" t="str">
        <f t="shared" si="54"/>
        <v>1861_각현내_056</v>
      </c>
      <c r="B1078" s="2">
        <v>1861</v>
      </c>
      <c r="C1078" s="2" t="s">
        <v>5173</v>
      </c>
      <c r="D1078" s="2" t="s">
        <v>5174</v>
      </c>
      <c r="E1078" s="2">
        <v>1077</v>
      </c>
      <c r="F1078" s="2">
        <v>3</v>
      </c>
      <c r="G1078" s="2" t="s">
        <v>1053</v>
      </c>
      <c r="H1078" s="2" t="s">
        <v>2870</v>
      </c>
      <c r="I1078" s="2">
        <v>21</v>
      </c>
      <c r="L1078" s="2">
        <v>4</v>
      </c>
      <c r="M1078" s="2" t="s">
        <v>5947</v>
      </c>
      <c r="N1078" s="2" t="s">
        <v>5948</v>
      </c>
      <c r="T1078" s="2" t="s">
        <v>5221</v>
      </c>
      <c r="U1078" s="2" t="s">
        <v>66</v>
      </c>
      <c r="V1078" s="2" t="s">
        <v>2961</v>
      </c>
      <c r="Y1078" s="2" t="s">
        <v>2019</v>
      </c>
      <c r="Z1078" s="2" t="s">
        <v>3589</v>
      </c>
      <c r="AC1078" s="2">
        <v>20</v>
      </c>
      <c r="AD1078" s="2" t="s">
        <v>62</v>
      </c>
      <c r="AE1078" s="2" t="s">
        <v>3806</v>
      </c>
    </row>
    <row r="1079" spans="1:72" ht="13.5" customHeight="1">
      <c r="A1079" s="5" t="str">
        <f t="shared" si="54"/>
        <v>1861_각현내_056</v>
      </c>
      <c r="B1079" s="2">
        <v>1861</v>
      </c>
      <c r="C1079" s="2" t="s">
        <v>5173</v>
      </c>
      <c r="D1079" s="2" t="s">
        <v>5174</v>
      </c>
      <c r="E1079" s="2">
        <v>1078</v>
      </c>
      <c r="F1079" s="2">
        <v>3</v>
      </c>
      <c r="G1079" s="2" t="s">
        <v>1053</v>
      </c>
      <c r="H1079" s="2" t="s">
        <v>2870</v>
      </c>
      <c r="I1079" s="2">
        <v>21</v>
      </c>
      <c r="L1079" s="2">
        <v>4</v>
      </c>
      <c r="M1079" s="2" t="s">
        <v>5947</v>
      </c>
      <c r="N1079" s="2" t="s">
        <v>5948</v>
      </c>
      <c r="T1079" s="2" t="s">
        <v>5221</v>
      </c>
      <c r="U1079" s="2" t="s">
        <v>66</v>
      </c>
      <c r="V1079" s="2" t="s">
        <v>2961</v>
      </c>
      <c r="Y1079" s="2" t="s">
        <v>1424</v>
      </c>
      <c r="Z1079" s="2" t="s">
        <v>3387</v>
      </c>
      <c r="AC1079" s="2">
        <v>10</v>
      </c>
      <c r="AD1079" s="2" t="s">
        <v>86</v>
      </c>
      <c r="AE1079" s="2" t="s">
        <v>3815</v>
      </c>
    </row>
    <row r="1080" spans="1:72" ht="13.5" customHeight="1">
      <c r="A1080" s="5" t="str">
        <f t="shared" si="54"/>
        <v>1861_각현내_056</v>
      </c>
      <c r="B1080" s="2">
        <v>1861</v>
      </c>
      <c r="C1080" s="2" t="s">
        <v>5173</v>
      </c>
      <c r="D1080" s="2" t="s">
        <v>5174</v>
      </c>
      <c r="E1080" s="2">
        <v>1079</v>
      </c>
      <c r="F1080" s="2">
        <v>3</v>
      </c>
      <c r="G1080" s="2" t="s">
        <v>1053</v>
      </c>
      <c r="H1080" s="2" t="s">
        <v>2870</v>
      </c>
      <c r="I1080" s="2">
        <v>21</v>
      </c>
      <c r="L1080" s="2">
        <v>5</v>
      </c>
      <c r="M1080" s="2" t="s">
        <v>5949</v>
      </c>
      <c r="N1080" s="2" t="s">
        <v>5950</v>
      </c>
      <c r="T1080" s="2" t="s">
        <v>5220</v>
      </c>
      <c r="U1080" s="2" t="s">
        <v>229</v>
      </c>
      <c r="V1080" s="2" t="s">
        <v>2966</v>
      </c>
      <c r="W1080" s="2" t="s">
        <v>1061</v>
      </c>
      <c r="X1080" s="2" t="s">
        <v>3016</v>
      </c>
      <c r="Y1080" s="2" t="s">
        <v>1565</v>
      </c>
      <c r="Z1080" s="2" t="s">
        <v>3590</v>
      </c>
      <c r="AC1080" s="2">
        <v>44</v>
      </c>
      <c r="AD1080" s="2" t="s">
        <v>70</v>
      </c>
      <c r="AE1080" s="2" t="s">
        <v>3808</v>
      </c>
      <c r="AJ1080" s="2" t="s">
        <v>17</v>
      </c>
      <c r="AK1080" s="2" t="s">
        <v>3864</v>
      </c>
      <c r="AL1080" s="2" t="s">
        <v>1062</v>
      </c>
      <c r="AM1080" s="2" t="s">
        <v>3903</v>
      </c>
      <c r="AT1080" s="2" t="s">
        <v>229</v>
      </c>
      <c r="AU1080" s="2" t="s">
        <v>2966</v>
      </c>
      <c r="AV1080" s="2" t="s">
        <v>1458</v>
      </c>
      <c r="AW1080" s="2" t="s">
        <v>3572</v>
      </c>
      <c r="BG1080" s="2" t="s">
        <v>229</v>
      </c>
      <c r="BH1080" s="2" t="s">
        <v>2966</v>
      </c>
      <c r="BI1080" s="2" t="s">
        <v>684</v>
      </c>
      <c r="BJ1080" s="2" t="s">
        <v>4443</v>
      </c>
      <c r="BK1080" s="2" t="s">
        <v>229</v>
      </c>
      <c r="BL1080" s="2" t="s">
        <v>2966</v>
      </c>
      <c r="BM1080" s="2" t="s">
        <v>1459</v>
      </c>
      <c r="BN1080" s="2" t="s">
        <v>4261</v>
      </c>
      <c r="BO1080" s="2" t="s">
        <v>137</v>
      </c>
      <c r="BP1080" s="2" t="s">
        <v>2972</v>
      </c>
      <c r="BQ1080" s="2" t="s">
        <v>1460</v>
      </c>
      <c r="BR1080" s="2" t="s">
        <v>5414</v>
      </c>
      <c r="BS1080" s="2" t="s">
        <v>94</v>
      </c>
      <c r="BT1080" s="2" t="s">
        <v>5274</v>
      </c>
    </row>
    <row r="1081" spans="1:72" ht="13.5" customHeight="1">
      <c r="A1081" s="5" t="str">
        <f t="shared" si="54"/>
        <v>1861_각현내_056</v>
      </c>
      <c r="B1081" s="2">
        <v>1861</v>
      </c>
      <c r="C1081" s="2" t="s">
        <v>5173</v>
      </c>
      <c r="D1081" s="2" t="s">
        <v>5174</v>
      </c>
      <c r="E1081" s="2">
        <v>1080</v>
      </c>
      <c r="F1081" s="2">
        <v>3</v>
      </c>
      <c r="G1081" s="2" t="s">
        <v>1053</v>
      </c>
      <c r="H1081" s="2" t="s">
        <v>2870</v>
      </c>
      <c r="I1081" s="2">
        <v>21</v>
      </c>
      <c r="L1081" s="2">
        <v>5</v>
      </c>
      <c r="M1081" s="2" t="s">
        <v>5949</v>
      </c>
      <c r="N1081" s="2" t="s">
        <v>5950</v>
      </c>
      <c r="S1081" s="2" t="s">
        <v>51</v>
      </c>
      <c r="T1081" s="2" t="s">
        <v>2942</v>
      </c>
      <c r="W1081" s="2" t="s">
        <v>546</v>
      </c>
      <c r="X1081" s="2" t="s">
        <v>3007</v>
      </c>
      <c r="Y1081" s="2" t="s">
        <v>10</v>
      </c>
      <c r="Z1081" s="2" t="s">
        <v>2986</v>
      </c>
      <c r="AC1081" s="2">
        <v>37</v>
      </c>
      <c r="AD1081" s="2" t="s">
        <v>278</v>
      </c>
      <c r="AE1081" s="2" t="s">
        <v>3839</v>
      </c>
      <c r="AJ1081" s="2" t="s">
        <v>17</v>
      </c>
      <c r="AK1081" s="2" t="s">
        <v>3864</v>
      </c>
      <c r="AL1081" s="2" t="s">
        <v>39</v>
      </c>
      <c r="AM1081" s="2" t="s">
        <v>3867</v>
      </c>
      <c r="AT1081" s="2" t="s">
        <v>229</v>
      </c>
      <c r="AU1081" s="2" t="s">
        <v>2966</v>
      </c>
      <c r="AV1081" s="2" t="s">
        <v>2020</v>
      </c>
      <c r="AW1081" s="2" t="s">
        <v>4172</v>
      </c>
      <c r="BG1081" s="2" t="s">
        <v>229</v>
      </c>
      <c r="BH1081" s="2" t="s">
        <v>2966</v>
      </c>
      <c r="BI1081" s="2" t="s">
        <v>2021</v>
      </c>
      <c r="BJ1081" s="2" t="s">
        <v>4510</v>
      </c>
      <c r="BK1081" s="2" t="s">
        <v>229</v>
      </c>
      <c r="BL1081" s="2" t="s">
        <v>2966</v>
      </c>
      <c r="BM1081" s="2" t="s">
        <v>1205</v>
      </c>
      <c r="BN1081" s="2" t="s">
        <v>4415</v>
      </c>
      <c r="BO1081" s="2" t="s">
        <v>137</v>
      </c>
      <c r="BP1081" s="2" t="s">
        <v>2972</v>
      </c>
      <c r="BQ1081" s="2" t="s">
        <v>2022</v>
      </c>
      <c r="BR1081" s="2" t="s">
        <v>5043</v>
      </c>
      <c r="BS1081" s="2" t="s">
        <v>214</v>
      </c>
      <c r="BT1081" s="2" t="s">
        <v>3896</v>
      </c>
    </row>
    <row r="1082" spans="1:72" ht="13.5" customHeight="1">
      <c r="A1082" s="5" t="str">
        <f t="shared" si="54"/>
        <v>1861_각현내_056</v>
      </c>
      <c r="B1082" s="2">
        <v>1861</v>
      </c>
      <c r="C1082" s="2" t="s">
        <v>5173</v>
      </c>
      <c r="D1082" s="2" t="s">
        <v>5174</v>
      </c>
      <c r="E1082" s="2">
        <v>1081</v>
      </c>
      <c r="F1082" s="2">
        <v>3</v>
      </c>
      <c r="G1082" s="2" t="s">
        <v>1053</v>
      </c>
      <c r="H1082" s="2" t="s">
        <v>2870</v>
      </c>
      <c r="I1082" s="2">
        <v>21</v>
      </c>
      <c r="L1082" s="2">
        <v>5</v>
      </c>
      <c r="M1082" s="2" t="s">
        <v>5949</v>
      </c>
      <c r="N1082" s="2" t="s">
        <v>5950</v>
      </c>
      <c r="S1082" s="2" t="s">
        <v>109</v>
      </c>
      <c r="T1082" s="2" t="s">
        <v>2945</v>
      </c>
      <c r="Y1082" s="2" t="s">
        <v>2023</v>
      </c>
      <c r="Z1082" s="2" t="s">
        <v>3591</v>
      </c>
      <c r="AC1082" s="2">
        <v>15</v>
      </c>
      <c r="AD1082" s="2" t="s">
        <v>178</v>
      </c>
      <c r="AE1082" s="2" t="s">
        <v>3830</v>
      </c>
    </row>
    <row r="1083" spans="1:72" ht="13.5" customHeight="1">
      <c r="A1083" s="5" t="str">
        <f t="shared" si="54"/>
        <v>1861_각현내_056</v>
      </c>
      <c r="B1083" s="2">
        <v>1861</v>
      </c>
      <c r="C1083" s="2" t="s">
        <v>5173</v>
      </c>
      <c r="D1083" s="2" t="s">
        <v>5174</v>
      </c>
      <c r="E1083" s="2">
        <v>1082</v>
      </c>
      <c r="F1083" s="2">
        <v>3</v>
      </c>
      <c r="G1083" s="2" t="s">
        <v>1053</v>
      </c>
      <c r="H1083" s="2" t="s">
        <v>2870</v>
      </c>
      <c r="I1083" s="2">
        <v>21</v>
      </c>
      <c r="L1083" s="2">
        <v>5</v>
      </c>
      <c r="M1083" s="2" t="s">
        <v>5949</v>
      </c>
      <c r="N1083" s="2" t="s">
        <v>5950</v>
      </c>
      <c r="S1083" s="2" t="s">
        <v>207</v>
      </c>
      <c r="T1083" s="2" t="s">
        <v>2949</v>
      </c>
      <c r="AC1083" s="2">
        <v>11</v>
      </c>
      <c r="AD1083" s="2" t="s">
        <v>84</v>
      </c>
      <c r="AE1083" s="2" t="s">
        <v>3814</v>
      </c>
    </row>
    <row r="1084" spans="1:72" ht="13.5" customHeight="1">
      <c r="A1084" s="5" t="str">
        <f t="shared" si="54"/>
        <v>1861_각현내_056</v>
      </c>
      <c r="B1084" s="2">
        <v>1861</v>
      </c>
      <c r="C1084" s="2" t="s">
        <v>5173</v>
      </c>
      <c r="D1084" s="2" t="s">
        <v>5174</v>
      </c>
      <c r="E1084" s="2">
        <v>1083</v>
      </c>
      <c r="F1084" s="2">
        <v>3</v>
      </c>
      <c r="G1084" s="2" t="s">
        <v>1053</v>
      </c>
      <c r="H1084" s="2" t="s">
        <v>2870</v>
      </c>
      <c r="I1084" s="2">
        <v>21</v>
      </c>
      <c r="L1084" s="2">
        <v>5</v>
      </c>
      <c r="M1084" s="2" t="s">
        <v>5949</v>
      </c>
      <c r="N1084" s="2" t="s">
        <v>5950</v>
      </c>
      <c r="T1084" s="2" t="s">
        <v>5221</v>
      </c>
      <c r="U1084" s="2" t="s">
        <v>66</v>
      </c>
      <c r="V1084" s="2" t="s">
        <v>2961</v>
      </c>
      <c r="Y1084" s="2" t="s">
        <v>2024</v>
      </c>
      <c r="Z1084" s="2" t="s">
        <v>3592</v>
      </c>
      <c r="AC1084" s="2">
        <v>14</v>
      </c>
      <c r="AD1084" s="2" t="s">
        <v>192</v>
      </c>
      <c r="AE1084" s="2" t="s">
        <v>3831</v>
      </c>
    </row>
    <row r="1085" spans="1:72" ht="13.5" customHeight="1">
      <c r="A1085" s="5" t="str">
        <f t="shared" si="54"/>
        <v>1861_각현내_056</v>
      </c>
      <c r="B1085" s="2">
        <v>1861</v>
      </c>
      <c r="C1085" s="2" t="s">
        <v>5173</v>
      </c>
      <c r="D1085" s="2" t="s">
        <v>5174</v>
      </c>
      <c r="E1085" s="2">
        <v>1084</v>
      </c>
      <c r="F1085" s="2">
        <v>3</v>
      </c>
      <c r="G1085" s="2" t="s">
        <v>1053</v>
      </c>
      <c r="H1085" s="2" t="s">
        <v>2870</v>
      </c>
      <c r="I1085" s="2">
        <v>22</v>
      </c>
      <c r="J1085" s="2" t="s">
        <v>2025</v>
      </c>
      <c r="K1085" s="2" t="s">
        <v>2910</v>
      </c>
      <c r="L1085" s="2">
        <v>1</v>
      </c>
      <c r="M1085" s="2" t="s">
        <v>5951</v>
      </c>
      <c r="N1085" s="2" t="s">
        <v>5952</v>
      </c>
      <c r="T1085" s="2" t="s">
        <v>5220</v>
      </c>
      <c r="U1085" s="2" t="s">
        <v>55</v>
      </c>
      <c r="V1085" s="2" t="s">
        <v>2962</v>
      </c>
      <c r="W1085" s="2" t="s">
        <v>95</v>
      </c>
      <c r="X1085" s="2" t="s">
        <v>5192</v>
      </c>
      <c r="Y1085" s="2" t="s">
        <v>2026</v>
      </c>
      <c r="Z1085" s="2" t="s">
        <v>3593</v>
      </c>
      <c r="AC1085" s="2">
        <v>33</v>
      </c>
      <c r="AD1085" s="2" t="s">
        <v>136</v>
      </c>
      <c r="AE1085" s="2" t="s">
        <v>3827</v>
      </c>
      <c r="AJ1085" s="2" t="s">
        <v>17</v>
      </c>
      <c r="AK1085" s="2" t="s">
        <v>3864</v>
      </c>
      <c r="AL1085" s="2" t="s">
        <v>169</v>
      </c>
      <c r="AM1085" s="2" t="s">
        <v>3913</v>
      </c>
      <c r="AT1085" s="2" t="s">
        <v>55</v>
      </c>
      <c r="AU1085" s="2" t="s">
        <v>2962</v>
      </c>
      <c r="AV1085" s="2" t="s">
        <v>2027</v>
      </c>
      <c r="AW1085" s="2" t="s">
        <v>4173</v>
      </c>
      <c r="BG1085" s="2" t="s">
        <v>40</v>
      </c>
      <c r="BH1085" s="2" t="s">
        <v>3927</v>
      </c>
      <c r="BI1085" s="2" t="s">
        <v>2028</v>
      </c>
      <c r="BJ1085" s="2" t="s">
        <v>4511</v>
      </c>
      <c r="BK1085" s="2" t="s">
        <v>40</v>
      </c>
      <c r="BL1085" s="2" t="s">
        <v>3927</v>
      </c>
      <c r="BM1085" s="2" t="s">
        <v>2029</v>
      </c>
      <c r="BN1085" s="2" t="s">
        <v>4785</v>
      </c>
      <c r="BO1085" s="2" t="s">
        <v>40</v>
      </c>
      <c r="BP1085" s="2" t="s">
        <v>3927</v>
      </c>
      <c r="BQ1085" s="2" t="s">
        <v>2030</v>
      </c>
      <c r="BR1085" s="2" t="s">
        <v>5402</v>
      </c>
      <c r="BS1085" s="2" t="s">
        <v>2031</v>
      </c>
      <c r="BT1085" s="2" t="s">
        <v>5154</v>
      </c>
    </row>
    <row r="1086" spans="1:72" ht="13.5" customHeight="1">
      <c r="A1086" s="5" t="str">
        <f t="shared" si="54"/>
        <v>1861_각현내_056</v>
      </c>
      <c r="B1086" s="2">
        <v>1861</v>
      </c>
      <c r="C1086" s="2" t="s">
        <v>5173</v>
      </c>
      <c r="D1086" s="2" t="s">
        <v>5174</v>
      </c>
      <c r="E1086" s="2">
        <v>1085</v>
      </c>
      <c r="F1086" s="2">
        <v>3</v>
      </c>
      <c r="G1086" s="2" t="s">
        <v>1053</v>
      </c>
      <c r="H1086" s="2" t="s">
        <v>2870</v>
      </c>
      <c r="I1086" s="2">
        <v>22</v>
      </c>
      <c r="L1086" s="2">
        <v>1</v>
      </c>
      <c r="M1086" s="2" t="s">
        <v>5951</v>
      </c>
      <c r="N1086" s="2" t="s">
        <v>5952</v>
      </c>
      <c r="S1086" s="2" t="s">
        <v>51</v>
      </c>
      <c r="T1086" s="2" t="s">
        <v>2942</v>
      </c>
      <c r="W1086" s="2" t="s">
        <v>95</v>
      </c>
      <c r="X1086" s="2" t="s">
        <v>5192</v>
      </c>
      <c r="Y1086" s="2" t="s">
        <v>48</v>
      </c>
      <c r="Z1086" s="2" t="s">
        <v>3034</v>
      </c>
      <c r="AC1086" s="2">
        <v>32</v>
      </c>
      <c r="AD1086" s="2" t="s">
        <v>112</v>
      </c>
      <c r="AE1086" s="2" t="s">
        <v>3819</v>
      </c>
      <c r="AJ1086" s="2" t="s">
        <v>17</v>
      </c>
      <c r="AK1086" s="2" t="s">
        <v>3864</v>
      </c>
      <c r="AL1086" s="2" t="s">
        <v>94</v>
      </c>
      <c r="AM1086" s="2" t="s">
        <v>5274</v>
      </c>
      <c r="AT1086" s="2" t="s">
        <v>40</v>
      </c>
      <c r="AU1086" s="2" t="s">
        <v>3927</v>
      </c>
      <c r="AV1086" s="2" t="s">
        <v>2032</v>
      </c>
      <c r="AW1086" s="2" t="s">
        <v>4174</v>
      </c>
      <c r="BG1086" s="2" t="s">
        <v>40</v>
      </c>
      <c r="BH1086" s="2" t="s">
        <v>3927</v>
      </c>
      <c r="BI1086" s="2" t="s">
        <v>2033</v>
      </c>
      <c r="BJ1086" s="2" t="s">
        <v>3012</v>
      </c>
      <c r="BK1086" s="2" t="s">
        <v>1033</v>
      </c>
      <c r="BL1086" s="2" t="s">
        <v>3937</v>
      </c>
      <c r="BM1086" s="2" t="s">
        <v>2034</v>
      </c>
      <c r="BN1086" s="2" t="s">
        <v>4786</v>
      </c>
      <c r="BO1086" s="2" t="s">
        <v>40</v>
      </c>
      <c r="BP1086" s="2" t="s">
        <v>3927</v>
      </c>
      <c r="BQ1086" s="2" t="s">
        <v>2035</v>
      </c>
      <c r="BR1086" s="2" t="s">
        <v>5044</v>
      </c>
      <c r="BS1086" s="2" t="s">
        <v>214</v>
      </c>
      <c r="BT1086" s="2" t="s">
        <v>3896</v>
      </c>
    </row>
    <row r="1087" spans="1:72" ht="13.5" customHeight="1">
      <c r="A1087" s="5" t="str">
        <f t="shared" si="54"/>
        <v>1861_각현내_056</v>
      </c>
      <c r="B1087" s="2">
        <v>1861</v>
      </c>
      <c r="C1087" s="2" t="s">
        <v>5173</v>
      </c>
      <c r="D1087" s="2" t="s">
        <v>5174</v>
      </c>
      <c r="E1087" s="2">
        <v>1086</v>
      </c>
      <c r="F1087" s="2">
        <v>3</v>
      </c>
      <c r="G1087" s="2" t="s">
        <v>1053</v>
      </c>
      <c r="H1087" s="2" t="s">
        <v>2870</v>
      </c>
      <c r="I1087" s="2">
        <v>22</v>
      </c>
      <c r="L1087" s="2">
        <v>1</v>
      </c>
      <c r="M1087" s="2" t="s">
        <v>5951</v>
      </c>
      <c r="N1087" s="2" t="s">
        <v>5952</v>
      </c>
      <c r="T1087" s="2" t="s">
        <v>5221</v>
      </c>
      <c r="U1087" s="2" t="s">
        <v>66</v>
      </c>
      <c r="V1087" s="2" t="s">
        <v>2961</v>
      </c>
      <c r="Y1087" s="2" t="s">
        <v>2036</v>
      </c>
      <c r="Z1087" s="2" t="s">
        <v>3594</v>
      </c>
      <c r="AC1087" s="2">
        <v>18</v>
      </c>
      <c r="AD1087" s="2" t="s">
        <v>125</v>
      </c>
      <c r="AE1087" s="2" t="s">
        <v>3825</v>
      </c>
    </row>
    <row r="1088" spans="1:72" ht="13.5" customHeight="1">
      <c r="A1088" s="5" t="str">
        <f t="shared" si="54"/>
        <v>1861_각현내_056</v>
      </c>
      <c r="B1088" s="2">
        <v>1861</v>
      </c>
      <c r="C1088" s="2" t="s">
        <v>5173</v>
      </c>
      <c r="D1088" s="2" t="s">
        <v>5174</v>
      </c>
      <c r="E1088" s="2">
        <v>1087</v>
      </c>
      <c r="F1088" s="2">
        <v>3</v>
      </c>
      <c r="G1088" s="2" t="s">
        <v>1053</v>
      </c>
      <c r="H1088" s="2" t="s">
        <v>2870</v>
      </c>
      <c r="I1088" s="2">
        <v>22</v>
      </c>
      <c r="L1088" s="2">
        <v>2</v>
      </c>
      <c r="M1088" s="2" t="s">
        <v>2025</v>
      </c>
      <c r="N1088" s="2" t="s">
        <v>2910</v>
      </c>
      <c r="T1088" s="2" t="s">
        <v>5220</v>
      </c>
      <c r="U1088" s="2" t="s">
        <v>126</v>
      </c>
      <c r="V1088" s="2" t="s">
        <v>2963</v>
      </c>
      <c r="W1088" s="2" t="s">
        <v>215</v>
      </c>
      <c r="X1088" s="2" t="s">
        <v>2995</v>
      </c>
      <c r="Y1088" s="2" t="s">
        <v>2037</v>
      </c>
      <c r="Z1088" s="2" t="s">
        <v>3595</v>
      </c>
      <c r="AC1088" s="2">
        <v>68</v>
      </c>
      <c r="AD1088" s="2" t="s">
        <v>310</v>
      </c>
      <c r="AE1088" s="2" t="s">
        <v>3403</v>
      </c>
      <c r="AJ1088" s="2" t="s">
        <v>17</v>
      </c>
      <c r="AK1088" s="2" t="s">
        <v>3864</v>
      </c>
      <c r="AL1088" s="2" t="s">
        <v>152</v>
      </c>
      <c r="AM1088" s="2" t="s">
        <v>3880</v>
      </c>
      <c r="AT1088" s="2" t="s">
        <v>137</v>
      </c>
      <c r="AU1088" s="2" t="s">
        <v>2972</v>
      </c>
      <c r="AV1088" s="2" t="s">
        <v>658</v>
      </c>
      <c r="AW1088" s="2" t="s">
        <v>4175</v>
      </c>
      <c r="BG1088" s="2" t="s">
        <v>137</v>
      </c>
      <c r="BH1088" s="2" t="s">
        <v>2972</v>
      </c>
      <c r="BI1088" s="2" t="s">
        <v>2038</v>
      </c>
      <c r="BJ1088" s="2" t="s">
        <v>4512</v>
      </c>
      <c r="BK1088" s="2" t="s">
        <v>137</v>
      </c>
      <c r="BL1088" s="2" t="s">
        <v>2972</v>
      </c>
      <c r="BM1088" s="2" t="s">
        <v>2039</v>
      </c>
      <c r="BN1088" s="2" t="s">
        <v>3644</v>
      </c>
      <c r="BO1088" s="2" t="s">
        <v>137</v>
      </c>
      <c r="BP1088" s="2" t="s">
        <v>2972</v>
      </c>
      <c r="BQ1088" s="2" t="s">
        <v>2040</v>
      </c>
      <c r="BR1088" s="2" t="s">
        <v>5436</v>
      </c>
      <c r="BS1088" s="2" t="s">
        <v>94</v>
      </c>
      <c r="BT1088" s="2" t="s">
        <v>5274</v>
      </c>
    </row>
    <row r="1089" spans="1:72" ht="13.5" customHeight="1">
      <c r="A1089" s="5" t="str">
        <f t="shared" ref="A1089:A1105" si="55">HYPERLINK("http://kyu.snu.ac.kr/sdhj/index.jsp?type=hj/GK14785_00_IH_0001_057.jpg","1861_각현내_057")</f>
        <v>1861_각현내_057</v>
      </c>
      <c r="B1089" s="2">
        <v>1861</v>
      </c>
      <c r="C1089" s="2" t="s">
        <v>5173</v>
      </c>
      <c r="D1089" s="2" t="s">
        <v>5174</v>
      </c>
      <c r="E1089" s="2">
        <v>1088</v>
      </c>
      <c r="F1089" s="2">
        <v>3</v>
      </c>
      <c r="G1089" s="2" t="s">
        <v>1053</v>
      </c>
      <c r="H1089" s="2" t="s">
        <v>2870</v>
      </c>
      <c r="I1089" s="2">
        <v>22</v>
      </c>
      <c r="L1089" s="2">
        <v>2</v>
      </c>
      <c r="M1089" s="2" t="s">
        <v>2025</v>
      </c>
      <c r="N1089" s="2" t="s">
        <v>2910</v>
      </c>
      <c r="S1089" s="2" t="s">
        <v>51</v>
      </c>
      <c r="T1089" s="2" t="s">
        <v>2942</v>
      </c>
      <c r="W1089" s="2" t="s">
        <v>47</v>
      </c>
      <c r="X1089" s="2" t="s">
        <v>5196</v>
      </c>
      <c r="Y1089" s="2" t="s">
        <v>10</v>
      </c>
      <c r="Z1089" s="2" t="s">
        <v>2986</v>
      </c>
      <c r="AC1089" s="2">
        <v>68</v>
      </c>
      <c r="AD1089" s="2" t="s">
        <v>310</v>
      </c>
      <c r="AE1089" s="2" t="s">
        <v>3403</v>
      </c>
      <c r="AJ1089" s="2" t="s">
        <v>17</v>
      </c>
      <c r="AK1089" s="2" t="s">
        <v>3864</v>
      </c>
      <c r="AL1089" s="2" t="s">
        <v>206</v>
      </c>
      <c r="AM1089" s="2" t="s">
        <v>3891</v>
      </c>
      <c r="AT1089" s="2" t="s">
        <v>137</v>
      </c>
      <c r="AU1089" s="2" t="s">
        <v>2972</v>
      </c>
      <c r="AV1089" s="2" t="s">
        <v>2041</v>
      </c>
      <c r="AW1089" s="2" t="s">
        <v>4176</v>
      </c>
      <c r="BG1089" s="2" t="s">
        <v>137</v>
      </c>
      <c r="BH1089" s="2" t="s">
        <v>2972</v>
      </c>
      <c r="BI1089" s="2" t="s">
        <v>2042</v>
      </c>
      <c r="BJ1089" s="2" t="s">
        <v>4391</v>
      </c>
      <c r="BK1089" s="2" t="s">
        <v>137</v>
      </c>
      <c r="BL1089" s="2" t="s">
        <v>2972</v>
      </c>
      <c r="BM1089" s="2" t="s">
        <v>2043</v>
      </c>
      <c r="BN1089" s="2" t="s">
        <v>4787</v>
      </c>
      <c r="BO1089" s="2" t="s">
        <v>137</v>
      </c>
      <c r="BP1089" s="2" t="s">
        <v>2972</v>
      </c>
      <c r="BQ1089" s="2" t="s">
        <v>2044</v>
      </c>
      <c r="BR1089" s="2" t="s">
        <v>5460</v>
      </c>
      <c r="BS1089" s="2" t="s">
        <v>94</v>
      </c>
      <c r="BT1089" s="2" t="s">
        <v>5274</v>
      </c>
    </row>
    <row r="1090" spans="1:72" ht="13.5" customHeight="1">
      <c r="A1090" s="5" t="str">
        <f t="shared" si="55"/>
        <v>1861_각현내_057</v>
      </c>
      <c r="B1090" s="2">
        <v>1861</v>
      </c>
      <c r="C1090" s="2" t="s">
        <v>5173</v>
      </c>
      <c r="D1090" s="2" t="s">
        <v>5174</v>
      </c>
      <c r="E1090" s="2">
        <v>1089</v>
      </c>
      <c r="F1090" s="2">
        <v>3</v>
      </c>
      <c r="G1090" s="2" t="s">
        <v>1053</v>
      </c>
      <c r="H1090" s="2" t="s">
        <v>2870</v>
      </c>
      <c r="I1090" s="2">
        <v>22</v>
      </c>
      <c r="L1090" s="2">
        <v>3</v>
      </c>
      <c r="M1090" s="2" t="s">
        <v>5953</v>
      </c>
      <c r="N1090" s="2" t="s">
        <v>5954</v>
      </c>
      <c r="T1090" s="2" t="s">
        <v>5220</v>
      </c>
      <c r="U1090" s="2" t="s">
        <v>229</v>
      </c>
      <c r="V1090" s="2" t="s">
        <v>2966</v>
      </c>
      <c r="W1090" s="2" t="s">
        <v>546</v>
      </c>
      <c r="X1090" s="2" t="s">
        <v>3007</v>
      </c>
      <c r="Y1090" s="2" t="s">
        <v>2045</v>
      </c>
      <c r="Z1090" s="2" t="s">
        <v>3596</v>
      </c>
      <c r="AC1090" s="2">
        <v>40</v>
      </c>
      <c r="AD1090" s="2" t="s">
        <v>146</v>
      </c>
      <c r="AE1090" s="2" t="s">
        <v>3828</v>
      </c>
      <c r="AJ1090" s="2" t="s">
        <v>17</v>
      </c>
      <c r="AK1090" s="2" t="s">
        <v>3864</v>
      </c>
      <c r="AL1090" s="2" t="s">
        <v>39</v>
      </c>
      <c r="AM1090" s="2" t="s">
        <v>3867</v>
      </c>
      <c r="AT1090" s="2" t="s">
        <v>229</v>
      </c>
      <c r="AU1090" s="2" t="s">
        <v>2966</v>
      </c>
      <c r="AV1090" s="2" t="s">
        <v>2046</v>
      </c>
      <c r="AW1090" s="2" t="s">
        <v>4177</v>
      </c>
      <c r="BG1090" s="2" t="s">
        <v>229</v>
      </c>
      <c r="BH1090" s="2" t="s">
        <v>2966</v>
      </c>
      <c r="BI1090" s="2" t="s">
        <v>1491</v>
      </c>
      <c r="BJ1090" s="2" t="s">
        <v>4448</v>
      </c>
      <c r="BK1090" s="2" t="s">
        <v>229</v>
      </c>
      <c r="BL1090" s="2" t="s">
        <v>2966</v>
      </c>
      <c r="BM1090" s="2" t="s">
        <v>1319</v>
      </c>
      <c r="BN1090" s="2" t="s">
        <v>4375</v>
      </c>
      <c r="BO1090" s="2" t="s">
        <v>137</v>
      </c>
      <c r="BP1090" s="2" t="s">
        <v>2972</v>
      </c>
      <c r="BQ1090" s="2" t="s">
        <v>2047</v>
      </c>
      <c r="BR1090" s="2" t="s">
        <v>5045</v>
      </c>
      <c r="BS1090" s="2" t="s">
        <v>39</v>
      </c>
      <c r="BT1090" s="2" t="s">
        <v>3867</v>
      </c>
    </row>
    <row r="1091" spans="1:72" ht="13.5" customHeight="1">
      <c r="A1091" s="5" t="str">
        <f t="shared" si="55"/>
        <v>1861_각현내_057</v>
      </c>
      <c r="B1091" s="2">
        <v>1861</v>
      </c>
      <c r="C1091" s="2" t="s">
        <v>5173</v>
      </c>
      <c r="D1091" s="2" t="s">
        <v>5174</v>
      </c>
      <c r="E1091" s="2">
        <v>1090</v>
      </c>
      <c r="F1091" s="2">
        <v>3</v>
      </c>
      <c r="G1091" s="2" t="s">
        <v>1053</v>
      </c>
      <c r="H1091" s="2" t="s">
        <v>2870</v>
      </c>
      <c r="I1091" s="2">
        <v>22</v>
      </c>
      <c r="L1091" s="2">
        <v>3</v>
      </c>
      <c r="M1091" s="2" t="s">
        <v>5953</v>
      </c>
      <c r="N1091" s="2" t="s">
        <v>5954</v>
      </c>
      <c r="S1091" s="2" t="s">
        <v>51</v>
      </c>
      <c r="T1091" s="2" t="s">
        <v>2942</v>
      </c>
      <c r="W1091" s="2" t="s">
        <v>95</v>
      </c>
      <c r="X1091" s="2" t="s">
        <v>5192</v>
      </c>
      <c r="Y1091" s="2" t="s">
        <v>10</v>
      </c>
      <c r="Z1091" s="2" t="s">
        <v>2986</v>
      </c>
      <c r="AC1091" s="2">
        <v>26</v>
      </c>
      <c r="AD1091" s="2" t="s">
        <v>53</v>
      </c>
      <c r="AE1091" s="2" t="s">
        <v>3805</v>
      </c>
      <c r="AJ1091" s="2" t="s">
        <v>17</v>
      </c>
      <c r="AK1091" s="2" t="s">
        <v>3864</v>
      </c>
      <c r="AL1091" s="2" t="s">
        <v>94</v>
      </c>
      <c r="AM1091" s="2" t="s">
        <v>5274</v>
      </c>
      <c r="AT1091" s="2" t="s">
        <v>137</v>
      </c>
      <c r="AU1091" s="2" t="s">
        <v>2972</v>
      </c>
      <c r="AV1091" s="2" t="s">
        <v>2048</v>
      </c>
      <c r="AW1091" s="2" t="s">
        <v>4178</v>
      </c>
      <c r="BG1091" s="2" t="s">
        <v>137</v>
      </c>
      <c r="BH1091" s="2" t="s">
        <v>2972</v>
      </c>
      <c r="BI1091" s="2" t="s">
        <v>2049</v>
      </c>
      <c r="BJ1091" s="2" t="s">
        <v>4513</v>
      </c>
      <c r="BK1091" s="2" t="s">
        <v>137</v>
      </c>
      <c r="BL1091" s="2" t="s">
        <v>2972</v>
      </c>
      <c r="BM1091" s="2" t="s">
        <v>2050</v>
      </c>
      <c r="BN1091" s="2" t="s">
        <v>3762</v>
      </c>
      <c r="BO1091" s="2" t="s">
        <v>137</v>
      </c>
      <c r="BP1091" s="2" t="s">
        <v>2972</v>
      </c>
      <c r="BQ1091" s="2" t="s">
        <v>2051</v>
      </c>
      <c r="BR1091" s="2" t="s">
        <v>5046</v>
      </c>
      <c r="BS1091" s="2" t="s">
        <v>39</v>
      </c>
      <c r="BT1091" s="2" t="s">
        <v>3867</v>
      </c>
    </row>
    <row r="1092" spans="1:72" ht="13.5" customHeight="1">
      <c r="A1092" s="5" t="str">
        <f t="shared" si="55"/>
        <v>1861_각현내_057</v>
      </c>
      <c r="B1092" s="2">
        <v>1861</v>
      </c>
      <c r="C1092" s="2" t="s">
        <v>5173</v>
      </c>
      <c r="D1092" s="2" t="s">
        <v>5174</v>
      </c>
      <c r="E1092" s="2">
        <v>1091</v>
      </c>
      <c r="F1092" s="2">
        <v>3</v>
      </c>
      <c r="G1092" s="2" t="s">
        <v>1053</v>
      </c>
      <c r="H1092" s="2" t="s">
        <v>2870</v>
      </c>
      <c r="I1092" s="2">
        <v>22</v>
      </c>
      <c r="L1092" s="2">
        <v>3</v>
      </c>
      <c r="M1092" s="2" t="s">
        <v>5953</v>
      </c>
      <c r="N1092" s="2" t="s">
        <v>5954</v>
      </c>
      <c r="S1092" s="2" t="s">
        <v>59</v>
      </c>
      <c r="T1092" s="2" t="s">
        <v>2943</v>
      </c>
      <c r="Y1092" s="2" t="s">
        <v>2052</v>
      </c>
      <c r="Z1092" s="2" t="s">
        <v>3597</v>
      </c>
      <c r="AC1092" s="2">
        <v>24</v>
      </c>
      <c r="AD1092" s="2" t="s">
        <v>38</v>
      </c>
      <c r="AE1092" s="2" t="s">
        <v>3803</v>
      </c>
    </row>
    <row r="1093" spans="1:72" ht="13.5" customHeight="1">
      <c r="A1093" s="5" t="str">
        <f t="shared" si="55"/>
        <v>1861_각현내_057</v>
      </c>
      <c r="B1093" s="2">
        <v>1861</v>
      </c>
      <c r="C1093" s="2" t="s">
        <v>5173</v>
      </c>
      <c r="D1093" s="2" t="s">
        <v>5174</v>
      </c>
      <c r="E1093" s="2">
        <v>1092</v>
      </c>
      <c r="F1093" s="2">
        <v>3</v>
      </c>
      <c r="G1093" s="2" t="s">
        <v>1053</v>
      </c>
      <c r="H1093" s="2" t="s">
        <v>2870</v>
      </c>
      <c r="I1093" s="2">
        <v>22</v>
      </c>
      <c r="L1093" s="2">
        <v>3</v>
      </c>
      <c r="M1093" s="2" t="s">
        <v>5953</v>
      </c>
      <c r="N1093" s="2" t="s">
        <v>5954</v>
      </c>
      <c r="S1093" s="2" t="s">
        <v>109</v>
      </c>
      <c r="T1093" s="2" t="s">
        <v>2945</v>
      </c>
      <c r="Y1093" s="2" t="s">
        <v>2053</v>
      </c>
      <c r="Z1093" s="2" t="s">
        <v>3598</v>
      </c>
      <c r="AC1093" s="2">
        <v>5</v>
      </c>
      <c r="AD1093" s="2" t="s">
        <v>312</v>
      </c>
      <c r="AE1093" s="2" t="s">
        <v>3842</v>
      </c>
    </row>
    <row r="1094" spans="1:72" ht="13.5" customHeight="1">
      <c r="A1094" s="5" t="str">
        <f t="shared" si="55"/>
        <v>1861_각현내_057</v>
      </c>
      <c r="B1094" s="2">
        <v>1861</v>
      </c>
      <c r="C1094" s="2" t="s">
        <v>5173</v>
      </c>
      <c r="D1094" s="2" t="s">
        <v>5174</v>
      </c>
      <c r="E1094" s="2">
        <v>1093</v>
      </c>
      <c r="F1094" s="2">
        <v>3</v>
      </c>
      <c r="G1094" s="2" t="s">
        <v>1053</v>
      </c>
      <c r="H1094" s="2" t="s">
        <v>2870</v>
      </c>
      <c r="I1094" s="2">
        <v>22</v>
      </c>
      <c r="L1094" s="2">
        <v>3</v>
      </c>
      <c r="M1094" s="2" t="s">
        <v>5953</v>
      </c>
      <c r="N1094" s="2" t="s">
        <v>5954</v>
      </c>
      <c r="S1094" s="2" t="s">
        <v>1223</v>
      </c>
      <c r="T1094" s="2" t="s">
        <v>2952</v>
      </c>
      <c r="AC1094" s="2">
        <v>11</v>
      </c>
      <c r="AD1094" s="2" t="s">
        <v>86</v>
      </c>
      <c r="AE1094" s="2" t="s">
        <v>3815</v>
      </c>
    </row>
    <row r="1095" spans="1:72" ht="13.5" customHeight="1">
      <c r="A1095" s="5" t="str">
        <f t="shared" si="55"/>
        <v>1861_각현내_057</v>
      </c>
      <c r="B1095" s="2">
        <v>1861</v>
      </c>
      <c r="C1095" s="2" t="s">
        <v>5173</v>
      </c>
      <c r="D1095" s="2" t="s">
        <v>5174</v>
      </c>
      <c r="E1095" s="2">
        <v>1094</v>
      </c>
      <c r="F1095" s="2">
        <v>3</v>
      </c>
      <c r="G1095" s="2" t="s">
        <v>1053</v>
      </c>
      <c r="H1095" s="2" t="s">
        <v>2870</v>
      </c>
      <c r="I1095" s="2">
        <v>22</v>
      </c>
      <c r="L1095" s="2">
        <v>3</v>
      </c>
      <c r="M1095" s="2" t="s">
        <v>5953</v>
      </c>
      <c r="N1095" s="2" t="s">
        <v>5954</v>
      </c>
      <c r="S1095" s="2" t="s">
        <v>207</v>
      </c>
      <c r="T1095" s="2" t="s">
        <v>2949</v>
      </c>
      <c r="AC1095" s="2">
        <v>10</v>
      </c>
      <c r="AD1095" s="2" t="s">
        <v>86</v>
      </c>
      <c r="AE1095" s="2" t="s">
        <v>3815</v>
      </c>
    </row>
    <row r="1096" spans="1:72" ht="13.5" customHeight="1">
      <c r="A1096" s="5" t="str">
        <f t="shared" si="55"/>
        <v>1861_각현내_057</v>
      </c>
      <c r="B1096" s="2">
        <v>1861</v>
      </c>
      <c r="C1096" s="2" t="s">
        <v>5173</v>
      </c>
      <c r="D1096" s="2" t="s">
        <v>5174</v>
      </c>
      <c r="E1096" s="2">
        <v>1095</v>
      </c>
      <c r="F1096" s="2">
        <v>3</v>
      </c>
      <c r="G1096" s="2" t="s">
        <v>1053</v>
      </c>
      <c r="H1096" s="2" t="s">
        <v>2870</v>
      </c>
      <c r="I1096" s="2">
        <v>22</v>
      </c>
      <c r="L1096" s="2">
        <v>4</v>
      </c>
      <c r="M1096" s="2" t="s">
        <v>5955</v>
      </c>
      <c r="N1096" s="2" t="s">
        <v>5956</v>
      </c>
      <c r="T1096" s="2" t="s">
        <v>5220</v>
      </c>
      <c r="U1096" s="2" t="s">
        <v>229</v>
      </c>
      <c r="V1096" s="2" t="s">
        <v>2966</v>
      </c>
      <c r="W1096" s="2" t="s">
        <v>546</v>
      </c>
      <c r="X1096" s="2" t="s">
        <v>3007</v>
      </c>
      <c r="Y1096" s="2" t="s">
        <v>2054</v>
      </c>
      <c r="Z1096" s="2" t="s">
        <v>3599</v>
      </c>
      <c r="AC1096" s="2">
        <v>55</v>
      </c>
      <c r="AD1096" s="2" t="s">
        <v>231</v>
      </c>
      <c r="AE1096" s="2" t="s">
        <v>3836</v>
      </c>
      <c r="AJ1096" s="2" t="s">
        <v>17</v>
      </c>
      <c r="AK1096" s="2" t="s">
        <v>3864</v>
      </c>
      <c r="AL1096" s="2" t="s">
        <v>39</v>
      </c>
      <c r="AM1096" s="2" t="s">
        <v>3867</v>
      </c>
      <c r="AT1096" s="2" t="s">
        <v>229</v>
      </c>
      <c r="AU1096" s="2" t="s">
        <v>2966</v>
      </c>
      <c r="AV1096" s="2" t="s">
        <v>1979</v>
      </c>
      <c r="AW1096" s="2" t="s">
        <v>4166</v>
      </c>
      <c r="BG1096" s="2" t="s">
        <v>229</v>
      </c>
      <c r="BH1096" s="2" t="s">
        <v>2966</v>
      </c>
      <c r="BI1096" s="2" t="s">
        <v>1302</v>
      </c>
      <c r="BJ1096" s="2" t="s">
        <v>4429</v>
      </c>
      <c r="BK1096" s="2" t="s">
        <v>229</v>
      </c>
      <c r="BL1096" s="2" t="s">
        <v>2966</v>
      </c>
      <c r="BM1096" s="2" t="s">
        <v>1303</v>
      </c>
      <c r="BN1096" s="2" t="s">
        <v>4716</v>
      </c>
      <c r="BO1096" s="2" t="s">
        <v>137</v>
      </c>
      <c r="BP1096" s="2" t="s">
        <v>2972</v>
      </c>
      <c r="BQ1096" s="2" t="s">
        <v>2055</v>
      </c>
      <c r="BR1096" s="2" t="s">
        <v>5047</v>
      </c>
      <c r="BS1096" s="2" t="s">
        <v>172</v>
      </c>
      <c r="BT1096" s="2" t="s">
        <v>3877</v>
      </c>
    </row>
    <row r="1097" spans="1:72" ht="13.5" customHeight="1">
      <c r="A1097" s="5" t="str">
        <f t="shared" si="55"/>
        <v>1861_각현내_057</v>
      </c>
      <c r="B1097" s="2">
        <v>1861</v>
      </c>
      <c r="C1097" s="2" t="s">
        <v>5173</v>
      </c>
      <c r="D1097" s="2" t="s">
        <v>5174</v>
      </c>
      <c r="E1097" s="2">
        <v>1096</v>
      </c>
      <c r="F1097" s="2">
        <v>3</v>
      </c>
      <c r="G1097" s="2" t="s">
        <v>1053</v>
      </c>
      <c r="H1097" s="2" t="s">
        <v>2870</v>
      </c>
      <c r="I1097" s="2">
        <v>22</v>
      </c>
      <c r="L1097" s="2">
        <v>4</v>
      </c>
      <c r="M1097" s="2" t="s">
        <v>5955</v>
      </c>
      <c r="N1097" s="2" t="s">
        <v>5956</v>
      </c>
      <c r="S1097" s="2" t="s">
        <v>51</v>
      </c>
      <c r="T1097" s="2" t="s">
        <v>2942</v>
      </c>
      <c r="W1097" s="2" t="s">
        <v>1457</v>
      </c>
      <c r="X1097" s="2" t="s">
        <v>3016</v>
      </c>
      <c r="Y1097" s="2" t="s">
        <v>10</v>
      </c>
      <c r="Z1097" s="2" t="s">
        <v>2986</v>
      </c>
      <c r="AC1097" s="2">
        <v>55</v>
      </c>
      <c r="AD1097" s="2" t="s">
        <v>231</v>
      </c>
      <c r="AE1097" s="2" t="s">
        <v>3836</v>
      </c>
      <c r="AJ1097" s="2" t="s">
        <v>17</v>
      </c>
      <c r="AK1097" s="2" t="s">
        <v>3864</v>
      </c>
      <c r="AL1097" s="2" t="s">
        <v>1737</v>
      </c>
      <c r="AM1097" s="2" t="s">
        <v>5278</v>
      </c>
      <c r="AT1097" s="2" t="s">
        <v>1362</v>
      </c>
      <c r="AU1097" s="2" t="s">
        <v>3941</v>
      </c>
      <c r="AV1097" s="2" t="s">
        <v>732</v>
      </c>
      <c r="AW1097" s="2" t="s">
        <v>4116</v>
      </c>
      <c r="BG1097" s="2" t="s">
        <v>1362</v>
      </c>
      <c r="BH1097" s="2" t="s">
        <v>3941</v>
      </c>
      <c r="BI1097" s="2" t="s">
        <v>2056</v>
      </c>
      <c r="BJ1097" s="2" t="s">
        <v>4514</v>
      </c>
      <c r="BK1097" s="2" t="s">
        <v>1362</v>
      </c>
      <c r="BL1097" s="2" t="s">
        <v>3941</v>
      </c>
      <c r="BM1097" s="2" t="s">
        <v>2057</v>
      </c>
      <c r="BN1097" s="2" t="s">
        <v>4788</v>
      </c>
      <c r="BO1097" s="2" t="s">
        <v>1362</v>
      </c>
      <c r="BP1097" s="2" t="s">
        <v>3941</v>
      </c>
      <c r="BQ1097" s="2" t="s">
        <v>2058</v>
      </c>
      <c r="BR1097" s="2" t="s">
        <v>5048</v>
      </c>
      <c r="BS1097" s="2" t="s">
        <v>101</v>
      </c>
      <c r="BT1097" s="2" t="s">
        <v>3895</v>
      </c>
    </row>
    <row r="1098" spans="1:72" ht="13.5" customHeight="1">
      <c r="A1098" s="5" t="str">
        <f t="shared" si="55"/>
        <v>1861_각현내_057</v>
      </c>
      <c r="B1098" s="2">
        <v>1861</v>
      </c>
      <c r="C1098" s="2" t="s">
        <v>5173</v>
      </c>
      <c r="D1098" s="2" t="s">
        <v>5174</v>
      </c>
      <c r="E1098" s="2">
        <v>1097</v>
      </c>
      <c r="F1098" s="2">
        <v>3</v>
      </c>
      <c r="G1098" s="2" t="s">
        <v>1053</v>
      </c>
      <c r="H1098" s="2" t="s">
        <v>2870</v>
      </c>
      <c r="I1098" s="2">
        <v>22</v>
      </c>
      <c r="L1098" s="2">
        <v>4</v>
      </c>
      <c r="M1098" s="2" t="s">
        <v>5955</v>
      </c>
      <c r="N1098" s="2" t="s">
        <v>5956</v>
      </c>
      <c r="S1098" s="2" t="s">
        <v>109</v>
      </c>
      <c r="T1098" s="2" t="s">
        <v>2945</v>
      </c>
      <c r="Y1098" s="2" t="s">
        <v>2059</v>
      </c>
      <c r="Z1098" s="2" t="s">
        <v>3239</v>
      </c>
      <c r="AC1098" s="2">
        <v>20</v>
      </c>
      <c r="AD1098" s="2" t="s">
        <v>114</v>
      </c>
      <c r="AE1098" s="2" t="s">
        <v>3820</v>
      </c>
    </row>
    <row r="1099" spans="1:72" ht="13.5" customHeight="1">
      <c r="A1099" s="5" t="str">
        <f t="shared" si="55"/>
        <v>1861_각현내_057</v>
      </c>
      <c r="B1099" s="2">
        <v>1861</v>
      </c>
      <c r="C1099" s="2" t="s">
        <v>5173</v>
      </c>
      <c r="D1099" s="2" t="s">
        <v>5174</v>
      </c>
      <c r="E1099" s="2">
        <v>1098</v>
      </c>
      <c r="F1099" s="2">
        <v>3</v>
      </c>
      <c r="G1099" s="2" t="s">
        <v>1053</v>
      </c>
      <c r="H1099" s="2" t="s">
        <v>2870</v>
      </c>
      <c r="I1099" s="2">
        <v>22</v>
      </c>
      <c r="L1099" s="2">
        <v>4</v>
      </c>
      <c r="M1099" s="2" t="s">
        <v>5955</v>
      </c>
      <c r="N1099" s="2" t="s">
        <v>5956</v>
      </c>
      <c r="S1099" s="2" t="s">
        <v>109</v>
      </c>
      <c r="T1099" s="2" t="s">
        <v>2945</v>
      </c>
      <c r="Y1099" s="2" t="s">
        <v>2060</v>
      </c>
      <c r="Z1099" s="2" t="s">
        <v>3600</v>
      </c>
      <c r="AC1099" s="2">
        <v>14</v>
      </c>
      <c r="AD1099" s="2" t="s">
        <v>192</v>
      </c>
      <c r="AE1099" s="2" t="s">
        <v>3831</v>
      </c>
    </row>
    <row r="1100" spans="1:72" ht="13.5" customHeight="1">
      <c r="A1100" s="5" t="str">
        <f t="shared" si="55"/>
        <v>1861_각현내_057</v>
      </c>
      <c r="B1100" s="2">
        <v>1861</v>
      </c>
      <c r="C1100" s="2" t="s">
        <v>5173</v>
      </c>
      <c r="D1100" s="2" t="s">
        <v>5174</v>
      </c>
      <c r="E1100" s="2">
        <v>1099</v>
      </c>
      <c r="F1100" s="2">
        <v>3</v>
      </c>
      <c r="G1100" s="2" t="s">
        <v>1053</v>
      </c>
      <c r="H1100" s="2" t="s">
        <v>2870</v>
      </c>
      <c r="I1100" s="2">
        <v>22</v>
      </c>
      <c r="L1100" s="2">
        <v>4</v>
      </c>
      <c r="M1100" s="2" t="s">
        <v>5955</v>
      </c>
      <c r="N1100" s="2" t="s">
        <v>5956</v>
      </c>
      <c r="S1100" s="2" t="s">
        <v>207</v>
      </c>
      <c r="T1100" s="2" t="s">
        <v>2949</v>
      </c>
      <c r="AC1100" s="2">
        <v>18</v>
      </c>
      <c r="AD1100" s="2" t="s">
        <v>346</v>
      </c>
      <c r="AE1100" s="2" t="s">
        <v>3846</v>
      </c>
    </row>
    <row r="1101" spans="1:72" ht="13.5" customHeight="1">
      <c r="A1101" s="5" t="str">
        <f t="shared" si="55"/>
        <v>1861_각현내_057</v>
      </c>
      <c r="B1101" s="2">
        <v>1861</v>
      </c>
      <c r="C1101" s="2" t="s">
        <v>5173</v>
      </c>
      <c r="D1101" s="2" t="s">
        <v>5174</v>
      </c>
      <c r="E1101" s="2">
        <v>1100</v>
      </c>
      <c r="F1101" s="2">
        <v>3</v>
      </c>
      <c r="G1101" s="2" t="s">
        <v>1053</v>
      </c>
      <c r="H1101" s="2" t="s">
        <v>2870</v>
      </c>
      <c r="I1101" s="2">
        <v>22</v>
      </c>
      <c r="L1101" s="2">
        <v>4</v>
      </c>
      <c r="M1101" s="2" t="s">
        <v>5955</v>
      </c>
      <c r="N1101" s="2" t="s">
        <v>5956</v>
      </c>
      <c r="S1101" s="2" t="s">
        <v>207</v>
      </c>
      <c r="T1101" s="2" t="s">
        <v>2949</v>
      </c>
      <c r="AC1101" s="2">
        <v>16</v>
      </c>
      <c r="AD1101" s="2" t="s">
        <v>125</v>
      </c>
      <c r="AE1101" s="2" t="s">
        <v>3825</v>
      </c>
    </row>
    <row r="1102" spans="1:72" ht="13.5" customHeight="1">
      <c r="A1102" s="5" t="str">
        <f t="shared" si="55"/>
        <v>1861_각현내_057</v>
      </c>
      <c r="B1102" s="2">
        <v>1861</v>
      </c>
      <c r="C1102" s="2" t="s">
        <v>5173</v>
      </c>
      <c r="D1102" s="2" t="s">
        <v>5174</v>
      </c>
      <c r="E1102" s="2">
        <v>1101</v>
      </c>
      <c r="F1102" s="2">
        <v>3</v>
      </c>
      <c r="G1102" s="2" t="s">
        <v>1053</v>
      </c>
      <c r="H1102" s="2" t="s">
        <v>2870</v>
      </c>
      <c r="I1102" s="2">
        <v>22</v>
      </c>
      <c r="L1102" s="2">
        <v>4</v>
      </c>
      <c r="M1102" s="2" t="s">
        <v>5955</v>
      </c>
      <c r="N1102" s="2" t="s">
        <v>5956</v>
      </c>
      <c r="S1102" s="2" t="s">
        <v>207</v>
      </c>
      <c r="T1102" s="2" t="s">
        <v>2949</v>
      </c>
      <c r="AC1102" s="2">
        <v>14</v>
      </c>
      <c r="AD1102" s="2" t="s">
        <v>178</v>
      </c>
      <c r="AE1102" s="2" t="s">
        <v>3830</v>
      </c>
    </row>
    <row r="1103" spans="1:72" ht="13.5" customHeight="1">
      <c r="A1103" s="5" t="str">
        <f t="shared" si="55"/>
        <v>1861_각현내_057</v>
      </c>
      <c r="B1103" s="2">
        <v>1861</v>
      </c>
      <c r="C1103" s="2" t="s">
        <v>5173</v>
      </c>
      <c r="D1103" s="2" t="s">
        <v>5174</v>
      </c>
      <c r="E1103" s="2">
        <v>1102</v>
      </c>
      <c r="F1103" s="2">
        <v>3</v>
      </c>
      <c r="G1103" s="2" t="s">
        <v>1053</v>
      </c>
      <c r="H1103" s="2" t="s">
        <v>2870</v>
      </c>
      <c r="I1103" s="2">
        <v>22</v>
      </c>
      <c r="L1103" s="2">
        <v>4</v>
      </c>
      <c r="M1103" s="2" t="s">
        <v>5955</v>
      </c>
      <c r="N1103" s="2" t="s">
        <v>5956</v>
      </c>
      <c r="T1103" s="2" t="s">
        <v>5221</v>
      </c>
      <c r="U1103" s="2" t="s">
        <v>66</v>
      </c>
      <c r="V1103" s="2" t="s">
        <v>2961</v>
      </c>
      <c r="AC1103" s="2">
        <v>14</v>
      </c>
      <c r="AD1103" s="2" t="s">
        <v>192</v>
      </c>
      <c r="AE1103" s="2" t="s">
        <v>3831</v>
      </c>
    </row>
    <row r="1104" spans="1:72" ht="13.5" customHeight="1">
      <c r="A1104" s="5" t="str">
        <f t="shared" si="55"/>
        <v>1861_각현내_057</v>
      </c>
      <c r="B1104" s="2">
        <v>1861</v>
      </c>
      <c r="C1104" s="2" t="s">
        <v>5173</v>
      </c>
      <c r="D1104" s="2" t="s">
        <v>5174</v>
      </c>
      <c r="E1104" s="2">
        <v>1103</v>
      </c>
      <c r="F1104" s="2">
        <v>3</v>
      </c>
      <c r="G1104" s="2" t="s">
        <v>1053</v>
      </c>
      <c r="H1104" s="2" t="s">
        <v>2870</v>
      </c>
      <c r="I1104" s="2">
        <v>22</v>
      </c>
      <c r="L1104" s="2">
        <v>5</v>
      </c>
      <c r="M1104" s="2" t="s">
        <v>5957</v>
      </c>
      <c r="N1104" s="2" t="s">
        <v>5958</v>
      </c>
      <c r="T1104" s="2" t="s">
        <v>5220</v>
      </c>
      <c r="U1104" s="2" t="s">
        <v>229</v>
      </c>
      <c r="V1104" s="2" t="s">
        <v>2966</v>
      </c>
      <c r="W1104" s="2" t="s">
        <v>47</v>
      </c>
      <c r="X1104" s="2" t="s">
        <v>5196</v>
      </c>
      <c r="Y1104" s="2" t="s">
        <v>2061</v>
      </c>
      <c r="Z1104" s="2" t="s">
        <v>3601</v>
      </c>
      <c r="AC1104" s="2">
        <v>58</v>
      </c>
      <c r="AD1104" s="2" t="s">
        <v>298</v>
      </c>
      <c r="AE1104" s="2" t="s">
        <v>3841</v>
      </c>
      <c r="AJ1104" s="2" t="s">
        <v>17</v>
      </c>
      <c r="AK1104" s="2" t="s">
        <v>3864</v>
      </c>
      <c r="AL1104" s="2" t="s">
        <v>152</v>
      </c>
      <c r="AM1104" s="2" t="s">
        <v>3880</v>
      </c>
      <c r="AT1104" s="2" t="s">
        <v>229</v>
      </c>
      <c r="AU1104" s="2" t="s">
        <v>2966</v>
      </c>
      <c r="AV1104" s="2" t="s">
        <v>2062</v>
      </c>
      <c r="AW1104" s="2" t="s">
        <v>4179</v>
      </c>
      <c r="BG1104" s="2" t="s">
        <v>229</v>
      </c>
      <c r="BH1104" s="2" t="s">
        <v>2966</v>
      </c>
      <c r="BI1104" s="2" t="s">
        <v>2063</v>
      </c>
      <c r="BJ1104" s="2" t="s">
        <v>4515</v>
      </c>
      <c r="BK1104" s="2" t="s">
        <v>229</v>
      </c>
      <c r="BL1104" s="2" t="s">
        <v>2966</v>
      </c>
      <c r="BM1104" s="2" t="s">
        <v>2064</v>
      </c>
      <c r="BN1104" s="2" t="s">
        <v>4789</v>
      </c>
      <c r="BO1104" s="2" t="s">
        <v>229</v>
      </c>
      <c r="BP1104" s="2" t="s">
        <v>2966</v>
      </c>
      <c r="BQ1104" s="2" t="s">
        <v>2065</v>
      </c>
      <c r="BR1104" s="2" t="s">
        <v>5049</v>
      </c>
      <c r="BS1104" s="2" t="s">
        <v>245</v>
      </c>
      <c r="BT1104" s="2" t="s">
        <v>3881</v>
      </c>
    </row>
    <row r="1105" spans="1:72" ht="13.5" customHeight="1">
      <c r="A1105" s="5" t="str">
        <f t="shared" si="55"/>
        <v>1861_각현내_057</v>
      </c>
      <c r="B1105" s="2">
        <v>1861</v>
      </c>
      <c r="C1105" s="2" t="s">
        <v>5173</v>
      </c>
      <c r="D1105" s="2" t="s">
        <v>5174</v>
      </c>
      <c r="E1105" s="2">
        <v>1104</v>
      </c>
      <c r="F1105" s="2">
        <v>3</v>
      </c>
      <c r="G1105" s="2" t="s">
        <v>1053</v>
      </c>
      <c r="H1105" s="2" t="s">
        <v>2870</v>
      </c>
      <c r="I1105" s="2">
        <v>22</v>
      </c>
      <c r="L1105" s="2">
        <v>5</v>
      </c>
      <c r="M1105" s="2" t="s">
        <v>5957</v>
      </c>
      <c r="N1105" s="2" t="s">
        <v>5958</v>
      </c>
      <c r="S1105" s="2" t="s">
        <v>51</v>
      </c>
      <c r="T1105" s="2" t="s">
        <v>2942</v>
      </c>
      <c r="W1105" s="2" t="s">
        <v>276</v>
      </c>
      <c r="X1105" s="2" t="s">
        <v>2999</v>
      </c>
      <c r="Y1105" s="2" t="s">
        <v>10</v>
      </c>
      <c r="Z1105" s="2" t="s">
        <v>2986</v>
      </c>
      <c r="AC1105" s="2">
        <v>58</v>
      </c>
      <c r="AD1105" s="2" t="s">
        <v>298</v>
      </c>
      <c r="AE1105" s="2" t="s">
        <v>3841</v>
      </c>
      <c r="AJ1105" s="2" t="s">
        <v>17</v>
      </c>
      <c r="AK1105" s="2" t="s">
        <v>3864</v>
      </c>
      <c r="AL1105" s="2" t="s">
        <v>214</v>
      </c>
      <c r="AM1105" s="2" t="s">
        <v>3896</v>
      </c>
      <c r="AT1105" s="2" t="s">
        <v>229</v>
      </c>
      <c r="AU1105" s="2" t="s">
        <v>2966</v>
      </c>
      <c r="AV1105" s="2" t="s">
        <v>548</v>
      </c>
      <c r="AW1105" s="2" t="s">
        <v>3155</v>
      </c>
      <c r="BG1105" s="2" t="s">
        <v>229</v>
      </c>
      <c r="BH1105" s="2" t="s">
        <v>2966</v>
      </c>
      <c r="BI1105" s="2" t="s">
        <v>2066</v>
      </c>
      <c r="BJ1105" s="2" t="s">
        <v>4516</v>
      </c>
      <c r="BK1105" s="2" t="s">
        <v>229</v>
      </c>
      <c r="BL1105" s="2" t="s">
        <v>2966</v>
      </c>
      <c r="BM1105" s="2" t="s">
        <v>2067</v>
      </c>
      <c r="BN1105" s="2" t="s">
        <v>4790</v>
      </c>
      <c r="BO1105" s="2" t="s">
        <v>137</v>
      </c>
      <c r="BP1105" s="2" t="s">
        <v>2972</v>
      </c>
      <c r="BQ1105" s="2" t="s">
        <v>1829</v>
      </c>
      <c r="BR1105" s="2" t="s">
        <v>5568</v>
      </c>
      <c r="BS1105" s="2" t="s">
        <v>206</v>
      </c>
      <c r="BT1105" s="2" t="s">
        <v>3891</v>
      </c>
    </row>
    <row r="1106" spans="1:72" ht="13.5" customHeight="1">
      <c r="A1106" s="5" t="str">
        <f t="shared" ref="A1106:A1123" si="56">HYPERLINK("http://kyu.snu.ac.kr/sdhj/index.jsp?type=hj/GK14785_00_IH_0001_058.jpg","1861_각현내_058")</f>
        <v>1861_각현내_058</v>
      </c>
      <c r="B1106" s="2">
        <v>1861</v>
      </c>
      <c r="C1106" s="2" t="s">
        <v>5173</v>
      </c>
      <c r="D1106" s="2" t="s">
        <v>5174</v>
      </c>
      <c r="E1106" s="2">
        <v>1105</v>
      </c>
      <c r="F1106" s="2">
        <v>3</v>
      </c>
      <c r="G1106" s="2" t="s">
        <v>1053</v>
      </c>
      <c r="H1106" s="2" t="s">
        <v>2870</v>
      </c>
      <c r="I1106" s="2">
        <v>22</v>
      </c>
      <c r="L1106" s="2">
        <v>5</v>
      </c>
      <c r="M1106" s="2" t="s">
        <v>5957</v>
      </c>
      <c r="N1106" s="2" t="s">
        <v>5958</v>
      </c>
      <c r="S1106" s="2" t="s">
        <v>207</v>
      </c>
      <c r="T1106" s="2" t="s">
        <v>2949</v>
      </c>
      <c r="AC1106" s="2">
        <v>16</v>
      </c>
      <c r="AD1106" s="2" t="s">
        <v>552</v>
      </c>
      <c r="AE1106" s="2" t="s">
        <v>3857</v>
      </c>
    </row>
    <row r="1107" spans="1:72" ht="13.5" customHeight="1">
      <c r="A1107" s="5" t="str">
        <f t="shared" si="56"/>
        <v>1861_각현내_058</v>
      </c>
      <c r="B1107" s="2">
        <v>1861</v>
      </c>
      <c r="C1107" s="2" t="s">
        <v>5173</v>
      </c>
      <c r="D1107" s="2" t="s">
        <v>5174</v>
      </c>
      <c r="E1107" s="2">
        <v>1106</v>
      </c>
      <c r="F1107" s="2">
        <v>3</v>
      </c>
      <c r="G1107" s="2" t="s">
        <v>1053</v>
      </c>
      <c r="H1107" s="2" t="s">
        <v>2870</v>
      </c>
      <c r="I1107" s="2">
        <v>22</v>
      </c>
      <c r="L1107" s="2">
        <v>5</v>
      </c>
      <c r="M1107" s="2" t="s">
        <v>5957</v>
      </c>
      <c r="N1107" s="2" t="s">
        <v>5958</v>
      </c>
      <c r="S1107" s="2" t="s">
        <v>207</v>
      </c>
      <c r="T1107" s="2" t="s">
        <v>2949</v>
      </c>
      <c r="AC1107" s="2">
        <v>13</v>
      </c>
      <c r="AD1107" s="2" t="s">
        <v>72</v>
      </c>
      <c r="AE1107" s="2" t="s">
        <v>3809</v>
      </c>
    </row>
    <row r="1108" spans="1:72" ht="13.5" customHeight="1">
      <c r="A1108" s="5" t="str">
        <f t="shared" si="56"/>
        <v>1861_각현내_058</v>
      </c>
      <c r="B1108" s="2">
        <v>1861</v>
      </c>
      <c r="C1108" s="2" t="s">
        <v>5173</v>
      </c>
      <c r="D1108" s="2" t="s">
        <v>5174</v>
      </c>
      <c r="E1108" s="2">
        <v>1107</v>
      </c>
      <c r="F1108" s="2">
        <v>3</v>
      </c>
      <c r="G1108" s="2" t="s">
        <v>1053</v>
      </c>
      <c r="H1108" s="2" t="s">
        <v>2870</v>
      </c>
      <c r="I1108" s="2">
        <v>22</v>
      </c>
      <c r="L1108" s="2">
        <v>5</v>
      </c>
      <c r="M1108" s="2" t="s">
        <v>5957</v>
      </c>
      <c r="N1108" s="2" t="s">
        <v>5958</v>
      </c>
      <c r="T1108" s="2" t="s">
        <v>5221</v>
      </c>
      <c r="U1108" s="2" t="s">
        <v>66</v>
      </c>
      <c r="V1108" s="2" t="s">
        <v>2961</v>
      </c>
      <c r="Y1108" s="2" t="s">
        <v>2068</v>
      </c>
      <c r="Z1108" s="2" t="s">
        <v>3602</v>
      </c>
      <c r="AC1108" s="2">
        <v>16</v>
      </c>
      <c r="AD1108" s="2" t="s">
        <v>552</v>
      </c>
      <c r="AE1108" s="2" t="s">
        <v>3857</v>
      </c>
    </row>
    <row r="1109" spans="1:72" ht="13.5" customHeight="1">
      <c r="A1109" s="5" t="str">
        <f t="shared" si="56"/>
        <v>1861_각현내_058</v>
      </c>
      <c r="B1109" s="2">
        <v>1861</v>
      </c>
      <c r="C1109" s="2" t="s">
        <v>5173</v>
      </c>
      <c r="D1109" s="2" t="s">
        <v>5174</v>
      </c>
      <c r="E1109" s="2">
        <v>1108</v>
      </c>
      <c r="F1109" s="2">
        <v>3</v>
      </c>
      <c r="G1109" s="2" t="s">
        <v>1053</v>
      </c>
      <c r="H1109" s="2" t="s">
        <v>2870</v>
      </c>
      <c r="I1109" s="2">
        <v>23</v>
      </c>
      <c r="J1109" s="2" t="s">
        <v>2069</v>
      </c>
      <c r="K1109" s="2" t="s">
        <v>2911</v>
      </c>
      <c r="L1109" s="2">
        <v>1</v>
      </c>
      <c r="M1109" s="2" t="s">
        <v>2069</v>
      </c>
      <c r="N1109" s="2" t="s">
        <v>2911</v>
      </c>
      <c r="T1109" s="2" t="s">
        <v>5220</v>
      </c>
      <c r="U1109" s="2" t="s">
        <v>229</v>
      </c>
      <c r="V1109" s="2" t="s">
        <v>2966</v>
      </c>
      <c r="W1109" s="2" t="s">
        <v>546</v>
      </c>
      <c r="X1109" s="2" t="s">
        <v>3007</v>
      </c>
      <c r="Y1109" s="2" t="s">
        <v>2070</v>
      </c>
      <c r="Z1109" s="2" t="s">
        <v>3603</v>
      </c>
      <c r="AC1109" s="2">
        <v>62</v>
      </c>
      <c r="AD1109" s="2" t="s">
        <v>269</v>
      </c>
      <c r="AE1109" s="2" t="s">
        <v>3215</v>
      </c>
      <c r="AJ1109" s="2" t="s">
        <v>17</v>
      </c>
      <c r="AK1109" s="2" t="s">
        <v>3864</v>
      </c>
      <c r="AL1109" s="2" t="s">
        <v>39</v>
      </c>
      <c r="AM1109" s="2" t="s">
        <v>3867</v>
      </c>
      <c r="AT1109" s="2" t="s">
        <v>229</v>
      </c>
      <c r="AU1109" s="2" t="s">
        <v>2966</v>
      </c>
      <c r="AV1109" s="2" t="s">
        <v>1344</v>
      </c>
      <c r="AW1109" s="2" t="s">
        <v>4180</v>
      </c>
      <c r="BG1109" s="2" t="s">
        <v>229</v>
      </c>
      <c r="BH1109" s="2" t="s">
        <v>2966</v>
      </c>
      <c r="BI1109" s="2" t="s">
        <v>657</v>
      </c>
      <c r="BJ1109" s="2" t="s">
        <v>3248</v>
      </c>
      <c r="BK1109" s="2" t="s">
        <v>229</v>
      </c>
      <c r="BL1109" s="2" t="s">
        <v>2966</v>
      </c>
      <c r="BM1109" s="2" t="s">
        <v>2071</v>
      </c>
      <c r="BN1109" s="2" t="s">
        <v>4234</v>
      </c>
      <c r="BO1109" s="2" t="s">
        <v>229</v>
      </c>
      <c r="BP1109" s="2" t="s">
        <v>2966</v>
      </c>
      <c r="BQ1109" s="2" t="s">
        <v>2072</v>
      </c>
      <c r="BR1109" s="2" t="s">
        <v>5526</v>
      </c>
      <c r="BS1109" s="2" t="s">
        <v>152</v>
      </c>
      <c r="BT1109" s="2" t="s">
        <v>3880</v>
      </c>
    </row>
    <row r="1110" spans="1:72" ht="13.5" customHeight="1">
      <c r="A1110" s="5" t="str">
        <f t="shared" si="56"/>
        <v>1861_각현내_058</v>
      </c>
      <c r="B1110" s="2">
        <v>1861</v>
      </c>
      <c r="C1110" s="2" t="s">
        <v>5173</v>
      </c>
      <c r="D1110" s="2" t="s">
        <v>5174</v>
      </c>
      <c r="E1110" s="2">
        <v>1109</v>
      </c>
      <c r="F1110" s="2">
        <v>3</v>
      </c>
      <c r="G1110" s="2" t="s">
        <v>1053</v>
      </c>
      <c r="H1110" s="2" t="s">
        <v>2870</v>
      </c>
      <c r="I1110" s="2">
        <v>23</v>
      </c>
      <c r="L1110" s="2">
        <v>1</v>
      </c>
      <c r="M1110" s="2" t="s">
        <v>2069</v>
      </c>
      <c r="N1110" s="2" t="s">
        <v>2911</v>
      </c>
      <c r="S1110" s="2" t="s">
        <v>51</v>
      </c>
      <c r="T1110" s="2" t="s">
        <v>2942</v>
      </c>
      <c r="W1110" s="2" t="s">
        <v>276</v>
      </c>
      <c r="X1110" s="2" t="s">
        <v>2999</v>
      </c>
      <c r="Y1110" s="2" t="s">
        <v>10</v>
      </c>
      <c r="Z1110" s="2" t="s">
        <v>2986</v>
      </c>
      <c r="AC1110" s="2">
        <v>62</v>
      </c>
      <c r="AD1110" s="2" t="s">
        <v>269</v>
      </c>
      <c r="AE1110" s="2" t="s">
        <v>3215</v>
      </c>
      <c r="AJ1110" s="2" t="s">
        <v>17</v>
      </c>
      <c r="AK1110" s="2" t="s">
        <v>3864</v>
      </c>
      <c r="AL1110" s="2" t="s">
        <v>214</v>
      </c>
      <c r="AM1110" s="2" t="s">
        <v>3896</v>
      </c>
      <c r="AT1110" s="2" t="s">
        <v>137</v>
      </c>
      <c r="AU1110" s="2" t="s">
        <v>2972</v>
      </c>
      <c r="AV1110" s="2" t="s">
        <v>2073</v>
      </c>
      <c r="AW1110" s="2" t="s">
        <v>3660</v>
      </c>
      <c r="BG1110" s="2" t="s">
        <v>137</v>
      </c>
      <c r="BH1110" s="2" t="s">
        <v>2972</v>
      </c>
      <c r="BI1110" s="2" t="s">
        <v>2074</v>
      </c>
      <c r="BJ1110" s="2" t="s">
        <v>4517</v>
      </c>
      <c r="BK1110" s="2" t="s">
        <v>137</v>
      </c>
      <c r="BL1110" s="2" t="s">
        <v>2972</v>
      </c>
      <c r="BM1110" s="2" t="s">
        <v>1187</v>
      </c>
      <c r="BN1110" s="2" t="s">
        <v>4263</v>
      </c>
      <c r="BO1110" s="2" t="s">
        <v>929</v>
      </c>
      <c r="BP1110" s="2" t="s">
        <v>3934</v>
      </c>
      <c r="BQ1110" s="2" t="s">
        <v>2075</v>
      </c>
      <c r="BR1110" s="2" t="s">
        <v>5050</v>
      </c>
      <c r="BS1110" s="2" t="s">
        <v>185</v>
      </c>
      <c r="BT1110" s="2" t="s">
        <v>3906</v>
      </c>
    </row>
    <row r="1111" spans="1:72" ht="13.5" customHeight="1">
      <c r="A1111" s="5" t="str">
        <f t="shared" si="56"/>
        <v>1861_각현내_058</v>
      </c>
      <c r="B1111" s="2">
        <v>1861</v>
      </c>
      <c r="C1111" s="2" t="s">
        <v>5173</v>
      </c>
      <c r="D1111" s="2" t="s">
        <v>5174</v>
      </c>
      <c r="E1111" s="2">
        <v>1110</v>
      </c>
      <c r="F1111" s="2">
        <v>3</v>
      </c>
      <c r="G1111" s="2" t="s">
        <v>1053</v>
      </c>
      <c r="H1111" s="2" t="s">
        <v>2870</v>
      </c>
      <c r="I1111" s="2">
        <v>23</v>
      </c>
      <c r="L1111" s="2">
        <v>1</v>
      </c>
      <c r="M1111" s="2" t="s">
        <v>2069</v>
      </c>
      <c r="N1111" s="2" t="s">
        <v>2911</v>
      </c>
      <c r="S1111" s="2" t="s">
        <v>109</v>
      </c>
      <c r="T1111" s="2" t="s">
        <v>2945</v>
      </c>
      <c r="Y1111" s="2" t="s">
        <v>2076</v>
      </c>
      <c r="Z1111" s="2" t="s">
        <v>3604</v>
      </c>
      <c r="AC1111" s="2">
        <v>21</v>
      </c>
      <c r="AD1111" s="2" t="s">
        <v>62</v>
      </c>
      <c r="AE1111" s="2" t="s">
        <v>3806</v>
      </c>
    </row>
    <row r="1112" spans="1:72" ht="13.5" customHeight="1">
      <c r="A1112" s="5" t="str">
        <f t="shared" si="56"/>
        <v>1861_각현내_058</v>
      </c>
      <c r="B1112" s="2">
        <v>1861</v>
      </c>
      <c r="C1112" s="2" t="s">
        <v>5173</v>
      </c>
      <c r="D1112" s="2" t="s">
        <v>5174</v>
      </c>
      <c r="E1112" s="2">
        <v>1111</v>
      </c>
      <c r="F1112" s="2">
        <v>3</v>
      </c>
      <c r="G1112" s="2" t="s">
        <v>1053</v>
      </c>
      <c r="H1112" s="2" t="s">
        <v>2870</v>
      </c>
      <c r="I1112" s="2">
        <v>23</v>
      </c>
      <c r="L1112" s="2">
        <v>1</v>
      </c>
      <c r="M1112" s="2" t="s">
        <v>2069</v>
      </c>
      <c r="N1112" s="2" t="s">
        <v>2911</v>
      </c>
      <c r="S1112" s="2" t="s">
        <v>109</v>
      </c>
      <c r="T1112" s="2" t="s">
        <v>2945</v>
      </c>
      <c r="Y1112" s="2" t="s">
        <v>2077</v>
      </c>
      <c r="Z1112" s="2" t="s">
        <v>3605</v>
      </c>
      <c r="AC1112" s="2">
        <v>16</v>
      </c>
      <c r="AD1112" s="2" t="s">
        <v>552</v>
      </c>
      <c r="AE1112" s="2" t="s">
        <v>3857</v>
      </c>
    </row>
    <row r="1113" spans="1:72" ht="13.5" customHeight="1">
      <c r="A1113" s="5" t="str">
        <f t="shared" si="56"/>
        <v>1861_각현내_058</v>
      </c>
      <c r="B1113" s="2">
        <v>1861</v>
      </c>
      <c r="C1113" s="2" t="s">
        <v>5173</v>
      </c>
      <c r="D1113" s="2" t="s">
        <v>5174</v>
      </c>
      <c r="E1113" s="2">
        <v>1112</v>
      </c>
      <c r="F1113" s="2">
        <v>3</v>
      </c>
      <c r="G1113" s="2" t="s">
        <v>1053</v>
      </c>
      <c r="H1113" s="2" t="s">
        <v>2870</v>
      </c>
      <c r="I1113" s="2">
        <v>23</v>
      </c>
      <c r="L1113" s="2">
        <v>1</v>
      </c>
      <c r="M1113" s="2" t="s">
        <v>2069</v>
      </c>
      <c r="N1113" s="2" t="s">
        <v>2911</v>
      </c>
      <c r="S1113" s="2" t="s">
        <v>207</v>
      </c>
      <c r="T1113" s="2" t="s">
        <v>2949</v>
      </c>
      <c r="AC1113" s="2">
        <v>26</v>
      </c>
      <c r="AD1113" s="2" t="s">
        <v>53</v>
      </c>
      <c r="AE1113" s="2" t="s">
        <v>3805</v>
      </c>
    </row>
    <row r="1114" spans="1:72" ht="13.5" customHeight="1">
      <c r="A1114" s="5" t="str">
        <f t="shared" si="56"/>
        <v>1861_각현내_058</v>
      </c>
      <c r="B1114" s="2">
        <v>1861</v>
      </c>
      <c r="C1114" s="2" t="s">
        <v>5173</v>
      </c>
      <c r="D1114" s="2" t="s">
        <v>5174</v>
      </c>
      <c r="E1114" s="2">
        <v>1113</v>
      </c>
      <c r="F1114" s="2">
        <v>3</v>
      </c>
      <c r="G1114" s="2" t="s">
        <v>1053</v>
      </c>
      <c r="H1114" s="2" t="s">
        <v>2870</v>
      </c>
      <c r="I1114" s="2">
        <v>23</v>
      </c>
      <c r="L1114" s="2">
        <v>1</v>
      </c>
      <c r="M1114" s="2" t="s">
        <v>2069</v>
      </c>
      <c r="N1114" s="2" t="s">
        <v>2911</v>
      </c>
      <c r="S1114" s="2" t="s">
        <v>207</v>
      </c>
      <c r="T1114" s="2" t="s">
        <v>2949</v>
      </c>
      <c r="AC1114" s="2">
        <v>22</v>
      </c>
      <c r="AD1114" s="2" t="s">
        <v>114</v>
      </c>
      <c r="AE1114" s="2" t="s">
        <v>3820</v>
      </c>
    </row>
    <row r="1115" spans="1:72" ht="13.5" customHeight="1">
      <c r="A1115" s="5" t="str">
        <f t="shared" si="56"/>
        <v>1861_각현내_058</v>
      </c>
      <c r="B1115" s="2">
        <v>1861</v>
      </c>
      <c r="C1115" s="2" t="s">
        <v>5173</v>
      </c>
      <c r="D1115" s="2" t="s">
        <v>5174</v>
      </c>
      <c r="E1115" s="2">
        <v>1114</v>
      </c>
      <c r="F1115" s="2">
        <v>3</v>
      </c>
      <c r="G1115" s="2" t="s">
        <v>1053</v>
      </c>
      <c r="H1115" s="2" t="s">
        <v>2870</v>
      </c>
      <c r="I1115" s="2">
        <v>23</v>
      </c>
      <c r="L1115" s="2">
        <v>1</v>
      </c>
      <c r="M1115" s="2" t="s">
        <v>2069</v>
      </c>
      <c r="N1115" s="2" t="s">
        <v>2911</v>
      </c>
      <c r="T1115" s="2" t="s">
        <v>5221</v>
      </c>
      <c r="U1115" s="2" t="s">
        <v>66</v>
      </c>
      <c r="V1115" s="2" t="s">
        <v>2961</v>
      </c>
      <c r="Y1115" s="2" t="s">
        <v>2006</v>
      </c>
      <c r="Z1115" s="2" t="s">
        <v>3582</v>
      </c>
      <c r="AC1115" s="2">
        <v>61</v>
      </c>
      <c r="AD1115" s="2" t="s">
        <v>508</v>
      </c>
      <c r="AE1115" s="2" t="s">
        <v>3855</v>
      </c>
    </row>
    <row r="1116" spans="1:72" ht="13.5" customHeight="1">
      <c r="A1116" s="5" t="str">
        <f t="shared" si="56"/>
        <v>1861_각현내_058</v>
      </c>
      <c r="B1116" s="2">
        <v>1861</v>
      </c>
      <c r="C1116" s="2" t="s">
        <v>5173</v>
      </c>
      <c r="D1116" s="2" t="s">
        <v>5174</v>
      </c>
      <c r="E1116" s="2">
        <v>1115</v>
      </c>
      <c r="F1116" s="2">
        <v>3</v>
      </c>
      <c r="G1116" s="2" t="s">
        <v>1053</v>
      </c>
      <c r="H1116" s="2" t="s">
        <v>2870</v>
      </c>
      <c r="I1116" s="2">
        <v>23</v>
      </c>
      <c r="L1116" s="2">
        <v>2</v>
      </c>
      <c r="M1116" s="2" t="s">
        <v>5959</v>
      </c>
      <c r="N1116" s="2" t="s">
        <v>5960</v>
      </c>
      <c r="Q1116" s="2" t="s">
        <v>2078</v>
      </c>
      <c r="R1116" s="2" t="s">
        <v>2935</v>
      </c>
      <c r="T1116" s="2" t="s">
        <v>5220</v>
      </c>
      <c r="W1116" s="2" t="s">
        <v>47</v>
      </c>
      <c r="X1116" s="2" t="s">
        <v>5196</v>
      </c>
      <c r="Y1116" s="2" t="s">
        <v>2079</v>
      </c>
      <c r="Z1116" s="2" t="s">
        <v>3606</v>
      </c>
      <c r="AC1116" s="2">
        <v>48</v>
      </c>
      <c r="AD1116" s="2" t="s">
        <v>442</v>
      </c>
      <c r="AE1116" s="2" t="s">
        <v>3850</v>
      </c>
      <c r="AJ1116" s="2" t="s">
        <v>17</v>
      </c>
      <c r="AK1116" s="2" t="s">
        <v>3864</v>
      </c>
      <c r="AL1116" s="2" t="s">
        <v>172</v>
      </c>
      <c r="AM1116" s="2" t="s">
        <v>3877</v>
      </c>
      <c r="AT1116" s="2" t="s">
        <v>229</v>
      </c>
      <c r="AU1116" s="2" t="s">
        <v>2966</v>
      </c>
      <c r="AV1116" s="2" t="s">
        <v>2080</v>
      </c>
      <c r="AW1116" s="2" t="s">
        <v>4082</v>
      </c>
      <c r="BG1116" s="2" t="s">
        <v>229</v>
      </c>
      <c r="BH1116" s="2" t="s">
        <v>2966</v>
      </c>
      <c r="BI1116" s="2" t="s">
        <v>2081</v>
      </c>
      <c r="BJ1116" s="2" t="s">
        <v>4518</v>
      </c>
      <c r="BK1116" s="2" t="s">
        <v>229</v>
      </c>
      <c r="BL1116" s="2" t="s">
        <v>2966</v>
      </c>
      <c r="BM1116" s="2" t="s">
        <v>2082</v>
      </c>
      <c r="BN1116" s="2" t="s">
        <v>4791</v>
      </c>
      <c r="BO1116" s="2" t="s">
        <v>137</v>
      </c>
      <c r="BP1116" s="2" t="s">
        <v>2972</v>
      </c>
      <c r="BQ1116" s="2" t="s">
        <v>2083</v>
      </c>
      <c r="BR1116" s="2" t="s">
        <v>5051</v>
      </c>
      <c r="BS1116" s="2" t="s">
        <v>698</v>
      </c>
      <c r="BT1116" s="2" t="s">
        <v>3905</v>
      </c>
    </row>
    <row r="1117" spans="1:72" ht="13.5" customHeight="1">
      <c r="A1117" s="5" t="str">
        <f t="shared" si="56"/>
        <v>1861_각현내_058</v>
      </c>
      <c r="B1117" s="2">
        <v>1861</v>
      </c>
      <c r="C1117" s="2" t="s">
        <v>5173</v>
      </c>
      <c r="D1117" s="2" t="s">
        <v>5174</v>
      </c>
      <c r="E1117" s="2">
        <v>1116</v>
      </c>
      <c r="F1117" s="2">
        <v>3</v>
      </c>
      <c r="G1117" s="2" t="s">
        <v>1053</v>
      </c>
      <c r="H1117" s="2" t="s">
        <v>2870</v>
      </c>
      <c r="I1117" s="2">
        <v>23</v>
      </c>
      <c r="L1117" s="2">
        <v>2</v>
      </c>
      <c r="M1117" s="2" t="s">
        <v>5959</v>
      </c>
      <c r="N1117" s="2" t="s">
        <v>5960</v>
      </c>
      <c r="S1117" s="2" t="s">
        <v>51</v>
      </c>
      <c r="T1117" s="2" t="s">
        <v>2942</v>
      </c>
      <c r="W1117" s="2" t="s">
        <v>127</v>
      </c>
      <c r="X1117" s="2" t="s">
        <v>2989</v>
      </c>
      <c r="Y1117" s="2" t="s">
        <v>10</v>
      </c>
      <c r="Z1117" s="2" t="s">
        <v>2986</v>
      </c>
      <c r="AC1117" s="2">
        <v>48</v>
      </c>
      <c r="AJ1117" s="2" t="s">
        <v>17</v>
      </c>
      <c r="AK1117" s="2" t="s">
        <v>3864</v>
      </c>
      <c r="AL1117" s="2" t="s">
        <v>130</v>
      </c>
      <c r="AM1117" s="2" t="s">
        <v>3873</v>
      </c>
      <c r="AT1117" s="2" t="s">
        <v>40</v>
      </c>
      <c r="AU1117" s="2" t="s">
        <v>3927</v>
      </c>
      <c r="AV1117" s="2" t="s">
        <v>1533</v>
      </c>
      <c r="AW1117" s="2" t="s">
        <v>4181</v>
      </c>
      <c r="BG1117" s="2" t="s">
        <v>40</v>
      </c>
      <c r="BH1117" s="2" t="s">
        <v>3927</v>
      </c>
      <c r="BI1117" s="2" t="s">
        <v>2084</v>
      </c>
      <c r="BJ1117" s="2" t="s">
        <v>4519</v>
      </c>
      <c r="BK1117" s="2" t="s">
        <v>40</v>
      </c>
      <c r="BL1117" s="2" t="s">
        <v>3927</v>
      </c>
      <c r="BM1117" s="2" t="s">
        <v>396</v>
      </c>
      <c r="BN1117" s="2" t="s">
        <v>3119</v>
      </c>
      <c r="BO1117" s="2" t="s">
        <v>40</v>
      </c>
      <c r="BP1117" s="2" t="s">
        <v>3927</v>
      </c>
      <c r="BQ1117" s="2" t="s">
        <v>2857</v>
      </c>
      <c r="BR1117" s="2" t="s">
        <v>5052</v>
      </c>
      <c r="BS1117" s="2" t="s">
        <v>729</v>
      </c>
      <c r="BT1117" s="2" t="s">
        <v>3901</v>
      </c>
    </row>
    <row r="1118" spans="1:72" ht="13.5" customHeight="1">
      <c r="A1118" s="5" t="str">
        <f t="shared" si="56"/>
        <v>1861_각현내_058</v>
      </c>
      <c r="B1118" s="2">
        <v>1861</v>
      </c>
      <c r="C1118" s="2" t="s">
        <v>5173</v>
      </c>
      <c r="D1118" s="2" t="s">
        <v>5174</v>
      </c>
      <c r="E1118" s="2">
        <v>1117</v>
      </c>
      <c r="F1118" s="2">
        <v>3</v>
      </c>
      <c r="G1118" s="2" t="s">
        <v>1053</v>
      </c>
      <c r="H1118" s="2" t="s">
        <v>2870</v>
      </c>
      <c r="I1118" s="2">
        <v>23</v>
      </c>
      <c r="L1118" s="2">
        <v>2</v>
      </c>
      <c r="M1118" s="2" t="s">
        <v>5959</v>
      </c>
      <c r="N1118" s="2" t="s">
        <v>5960</v>
      </c>
      <c r="S1118" s="2" t="s">
        <v>109</v>
      </c>
      <c r="T1118" s="2" t="s">
        <v>2945</v>
      </c>
      <c r="Y1118" s="2" t="s">
        <v>2085</v>
      </c>
      <c r="Z1118" s="2" t="s">
        <v>3607</v>
      </c>
      <c r="AC1118" s="2">
        <v>22</v>
      </c>
      <c r="AD1118" s="2" t="s">
        <v>344</v>
      </c>
      <c r="AE1118" s="2" t="s">
        <v>3845</v>
      </c>
    </row>
    <row r="1119" spans="1:72" ht="13.5" customHeight="1">
      <c r="A1119" s="5" t="str">
        <f t="shared" si="56"/>
        <v>1861_각현내_058</v>
      </c>
      <c r="B1119" s="2">
        <v>1861</v>
      </c>
      <c r="C1119" s="2" t="s">
        <v>5173</v>
      </c>
      <c r="D1119" s="2" t="s">
        <v>5174</v>
      </c>
      <c r="E1119" s="2">
        <v>1118</v>
      </c>
      <c r="F1119" s="2">
        <v>3</v>
      </c>
      <c r="G1119" s="2" t="s">
        <v>1053</v>
      </c>
      <c r="H1119" s="2" t="s">
        <v>2870</v>
      </c>
      <c r="I1119" s="2">
        <v>23</v>
      </c>
      <c r="L1119" s="2">
        <v>3</v>
      </c>
      <c r="M1119" s="2" t="s">
        <v>5961</v>
      </c>
      <c r="N1119" s="2" t="s">
        <v>5962</v>
      </c>
      <c r="O1119" s="2" t="s">
        <v>6</v>
      </c>
      <c r="P1119" s="2" t="s">
        <v>2927</v>
      </c>
      <c r="T1119" s="2" t="s">
        <v>5220</v>
      </c>
      <c r="U1119" s="2" t="s">
        <v>229</v>
      </c>
      <c r="V1119" s="2" t="s">
        <v>2966</v>
      </c>
      <c r="W1119" s="2" t="s">
        <v>546</v>
      </c>
      <c r="X1119" s="2" t="s">
        <v>3007</v>
      </c>
      <c r="Y1119" s="2" t="s">
        <v>1710</v>
      </c>
      <c r="Z1119" s="2" t="s">
        <v>3476</v>
      </c>
      <c r="AC1119" s="2">
        <v>34</v>
      </c>
      <c r="AD1119" s="2" t="s">
        <v>136</v>
      </c>
      <c r="AE1119" s="2" t="s">
        <v>3827</v>
      </c>
      <c r="AJ1119" s="2" t="s">
        <v>17</v>
      </c>
      <c r="AK1119" s="2" t="s">
        <v>3864</v>
      </c>
      <c r="AL1119" s="2" t="s">
        <v>39</v>
      </c>
      <c r="AM1119" s="2" t="s">
        <v>3867</v>
      </c>
      <c r="AT1119" s="2" t="s">
        <v>229</v>
      </c>
      <c r="AU1119" s="2" t="s">
        <v>2966</v>
      </c>
      <c r="AV1119" s="2" t="s">
        <v>1707</v>
      </c>
      <c r="AW1119" s="2" t="s">
        <v>3475</v>
      </c>
      <c r="BG1119" s="2" t="s">
        <v>229</v>
      </c>
      <c r="BH1119" s="2" t="s">
        <v>2966</v>
      </c>
      <c r="BI1119" s="2" t="s">
        <v>1708</v>
      </c>
      <c r="BJ1119" s="2" t="s">
        <v>3635</v>
      </c>
      <c r="BK1119" s="2" t="s">
        <v>229</v>
      </c>
      <c r="BL1119" s="2" t="s">
        <v>2966</v>
      </c>
      <c r="BM1119" s="2" t="s">
        <v>1490</v>
      </c>
      <c r="BN1119" s="2" t="s">
        <v>5376</v>
      </c>
      <c r="BO1119" s="2" t="s">
        <v>137</v>
      </c>
      <c r="BP1119" s="2" t="s">
        <v>2972</v>
      </c>
      <c r="BQ1119" s="2" t="s">
        <v>2086</v>
      </c>
      <c r="BR1119" s="2" t="s">
        <v>5406</v>
      </c>
      <c r="BS1119" s="2" t="s">
        <v>94</v>
      </c>
      <c r="BT1119" s="2" t="s">
        <v>5274</v>
      </c>
    </row>
    <row r="1120" spans="1:72" ht="13.5" customHeight="1">
      <c r="A1120" s="5" t="str">
        <f t="shared" si="56"/>
        <v>1861_각현내_058</v>
      </c>
      <c r="B1120" s="2">
        <v>1861</v>
      </c>
      <c r="C1120" s="2" t="s">
        <v>5173</v>
      </c>
      <c r="D1120" s="2" t="s">
        <v>5174</v>
      </c>
      <c r="E1120" s="2">
        <v>1119</v>
      </c>
      <c r="F1120" s="2">
        <v>3</v>
      </c>
      <c r="G1120" s="2" t="s">
        <v>1053</v>
      </c>
      <c r="H1120" s="2" t="s">
        <v>2870</v>
      </c>
      <c r="I1120" s="2">
        <v>23</v>
      </c>
      <c r="L1120" s="2">
        <v>3</v>
      </c>
      <c r="M1120" s="2" t="s">
        <v>5961</v>
      </c>
      <c r="N1120" s="2" t="s">
        <v>5962</v>
      </c>
      <c r="S1120" s="2" t="s">
        <v>51</v>
      </c>
      <c r="T1120" s="2" t="s">
        <v>2942</v>
      </c>
      <c r="W1120" s="2" t="s">
        <v>95</v>
      </c>
      <c r="X1120" s="2" t="s">
        <v>5192</v>
      </c>
      <c r="Y1120" s="2" t="s">
        <v>10</v>
      </c>
      <c r="Z1120" s="2" t="s">
        <v>2986</v>
      </c>
      <c r="AC1120" s="2">
        <v>34</v>
      </c>
      <c r="AD1120" s="2" t="s">
        <v>136</v>
      </c>
      <c r="AE1120" s="2" t="s">
        <v>3827</v>
      </c>
      <c r="AJ1120" s="2" t="s">
        <v>17</v>
      </c>
      <c r="AK1120" s="2" t="s">
        <v>3864</v>
      </c>
      <c r="AL1120" s="2" t="s">
        <v>94</v>
      </c>
      <c r="AM1120" s="2" t="s">
        <v>5274</v>
      </c>
      <c r="AT1120" s="2" t="s">
        <v>229</v>
      </c>
      <c r="AU1120" s="2" t="s">
        <v>2966</v>
      </c>
      <c r="AV1120" s="2" t="s">
        <v>521</v>
      </c>
      <c r="AW1120" s="2" t="s">
        <v>3988</v>
      </c>
      <c r="BG1120" s="2" t="s">
        <v>229</v>
      </c>
      <c r="BH1120" s="2" t="s">
        <v>2966</v>
      </c>
      <c r="BI1120" s="2" t="s">
        <v>619</v>
      </c>
      <c r="BJ1120" s="2" t="s">
        <v>4520</v>
      </c>
      <c r="BK1120" s="2" t="s">
        <v>229</v>
      </c>
      <c r="BL1120" s="2" t="s">
        <v>2966</v>
      </c>
      <c r="BM1120" s="2" t="s">
        <v>2027</v>
      </c>
      <c r="BN1120" s="2" t="s">
        <v>4173</v>
      </c>
      <c r="BO1120" s="2" t="s">
        <v>229</v>
      </c>
      <c r="BP1120" s="2" t="s">
        <v>2966</v>
      </c>
      <c r="BQ1120" s="2" t="s">
        <v>414</v>
      </c>
      <c r="BR1120" s="2" t="s">
        <v>5540</v>
      </c>
      <c r="BS1120" s="2" t="s">
        <v>415</v>
      </c>
      <c r="BT1120" s="2" t="s">
        <v>3898</v>
      </c>
    </row>
    <row r="1121" spans="1:72" ht="13.5" customHeight="1">
      <c r="A1121" s="5" t="str">
        <f t="shared" si="56"/>
        <v>1861_각현내_058</v>
      </c>
      <c r="B1121" s="2">
        <v>1861</v>
      </c>
      <c r="C1121" s="2" t="s">
        <v>5173</v>
      </c>
      <c r="D1121" s="2" t="s">
        <v>5174</v>
      </c>
      <c r="E1121" s="2">
        <v>1120</v>
      </c>
      <c r="F1121" s="2">
        <v>3</v>
      </c>
      <c r="G1121" s="2" t="s">
        <v>1053</v>
      </c>
      <c r="H1121" s="2" t="s">
        <v>2870</v>
      </c>
      <c r="I1121" s="2">
        <v>23</v>
      </c>
      <c r="L1121" s="2">
        <v>3</v>
      </c>
      <c r="M1121" s="2" t="s">
        <v>5961</v>
      </c>
      <c r="N1121" s="2" t="s">
        <v>5962</v>
      </c>
      <c r="S1121" s="2" t="s">
        <v>207</v>
      </c>
      <c r="T1121" s="2" t="s">
        <v>2949</v>
      </c>
      <c r="AC1121" s="2">
        <v>13</v>
      </c>
      <c r="AD1121" s="2" t="s">
        <v>72</v>
      </c>
      <c r="AE1121" s="2" t="s">
        <v>3809</v>
      </c>
    </row>
    <row r="1122" spans="1:72" ht="13.5" customHeight="1">
      <c r="A1122" s="5" t="str">
        <f t="shared" si="56"/>
        <v>1861_각현내_058</v>
      </c>
      <c r="B1122" s="2">
        <v>1861</v>
      </c>
      <c r="C1122" s="2" t="s">
        <v>5173</v>
      </c>
      <c r="D1122" s="2" t="s">
        <v>5174</v>
      </c>
      <c r="E1122" s="2">
        <v>1121</v>
      </c>
      <c r="F1122" s="2">
        <v>3</v>
      </c>
      <c r="G1122" s="2" t="s">
        <v>1053</v>
      </c>
      <c r="H1122" s="2" t="s">
        <v>2870</v>
      </c>
      <c r="I1122" s="2">
        <v>23</v>
      </c>
      <c r="L1122" s="2">
        <v>3</v>
      </c>
      <c r="M1122" s="2" t="s">
        <v>5961</v>
      </c>
      <c r="N1122" s="2" t="s">
        <v>5962</v>
      </c>
      <c r="S1122" s="2" t="s">
        <v>109</v>
      </c>
      <c r="T1122" s="2" t="s">
        <v>2945</v>
      </c>
      <c r="Y1122" s="2" t="s">
        <v>2087</v>
      </c>
      <c r="Z1122" s="2" t="s">
        <v>3608</v>
      </c>
      <c r="AC1122" s="2">
        <v>7</v>
      </c>
      <c r="AD1122" s="2" t="s">
        <v>310</v>
      </c>
      <c r="AE1122" s="2" t="s">
        <v>3403</v>
      </c>
    </row>
    <row r="1123" spans="1:72" ht="13.5" customHeight="1">
      <c r="A1123" s="5" t="str">
        <f t="shared" si="56"/>
        <v>1861_각현내_058</v>
      </c>
      <c r="B1123" s="2">
        <v>1861</v>
      </c>
      <c r="C1123" s="2" t="s">
        <v>5173</v>
      </c>
      <c r="D1123" s="2" t="s">
        <v>5174</v>
      </c>
      <c r="E1123" s="2">
        <v>1122</v>
      </c>
      <c r="F1123" s="2">
        <v>3</v>
      </c>
      <c r="G1123" s="2" t="s">
        <v>1053</v>
      </c>
      <c r="H1123" s="2" t="s">
        <v>2870</v>
      </c>
      <c r="I1123" s="2">
        <v>23</v>
      </c>
      <c r="L1123" s="2">
        <v>3</v>
      </c>
      <c r="M1123" s="2" t="s">
        <v>5961</v>
      </c>
      <c r="N1123" s="2" t="s">
        <v>5962</v>
      </c>
      <c r="S1123" s="2" t="s">
        <v>207</v>
      </c>
      <c r="T1123" s="2" t="s">
        <v>2949</v>
      </c>
      <c r="AC1123" s="2">
        <v>5</v>
      </c>
      <c r="AD1123" s="2" t="s">
        <v>257</v>
      </c>
      <c r="AE1123" s="2" t="s">
        <v>3838</v>
      </c>
    </row>
    <row r="1124" spans="1:72" ht="13.5" customHeight="1">
      <c r="A1124" s="5" t="str">
        <f t="shared" ref="A1124:A1135" si="57">HYPERLINK("http://kyu.snu.ac.kr/sdhj/index.jsp?type=hj/GK14785_00_IH_0001_059.jpg","1861_각현내_059")</f>
        <v>1861_각현내_059</v>
      </c>
      <c r="B1124" s="2">
        <v>1861</v>
      </c>
      <c r="C1124" s="2" t="s">
        <v>5173</v>
      </c>
      <c r="D1124" s="2" t="s">
        <v>5174</v>
      </c>
      <c r="E1124" s="2">
        <v>1123</v>
      </c>
      <c r="F1124" s="2">
        <v>3</v>
      </c>
      <c r="G1124" s="2" t="s">
        <v>1053</v>
      </c>
      <c r="H1124" s="2" t="s">
        <v>2870</v>
      </c>
      <c r="I1124" s="2">
        <v>23</v>
      </c>
      <c r="L1124" s="2">
        <v>4</v>
      </c>
      <c r="M1124" s="2" t="s">
        <v>5963</v>
      </c>
      <c r="N1124" s="2" t="s">
        <v>5964</v>
      </c>
      <c r="T1124" s="2" t="s">
        <v>5220</v>
      </c>
      <c r="U1124" s="2" t="s">
        <v>229</v>
      </c>
      <c r="V1124" s="2" t="s">
        <v>2966</v>
      </c>
      <c r="W1124" s="2" t="s">
        <v>95</v>
      </c>
      <c r="X1124" s="2" t="s">
        <v>5192</v>
      </c>
      <c r="Y1124" s="2" t="s">
        <v>2088</v>
      </c>
      <c r="Z1124" s="2" t="s">
        <v>5286</v>
      </c>
      <c r="AC1124" s="2">
        <v>37</v>
      </c>
      <c r="AD1124" s="2" t="s">
        <v>285</v>
      </c>
      <c r="AE1124" s="2" t="s">
        <v>3840</v>
      </c>
      <c r="AJ1124" s="2" t="s">
        <v>17</v>
      </c>
      <c r="AK1124" s="2" t="s">
        <v>3864</v>
      </c>
      <c r="AL1124" s="2" t="s">
        <v>94</v>
      </c>
      <c r="AM1124" s="2" t="s">
        <v>5274</v>
      </c>
      <c r="AT1124" s="2" t="s">
        <v>229</v>
      </c>
      <c r="AU1124" s="2" t="s">
        <v>2966</v>
      </c>
      <c r="AV1124" s="2" t="s">
        <v>2089</v>
      </c>
      <c r="AW1124" s="2" t="s">
        <v>4126</v>
      </c>
      <c r="BG1124" s="2" t="s">
        <v>229</v>
      </c>
      <c r="BH1124" s="2" t="s">
        <v>2966</v>
      </c>
      <c r="BI1124" s="2" t="s">
        <v>1237</v>
      </c>
      <c r="BJ1124" s="2" t="s">
        <v>4077</v>
      </c>
      <c r="BK1124" s="2" t="s">
        <v>229</v>
      </c>
      <c r="BL1124" s="2" t="s">
        <v>2966</v>
      </c>
      <c r="BM1124" s="2" t="s">
        <v>1084</v>
      </c>
      <c r="BN1124" s="2" t="s">
        <v>4406</v>
      </c>
      <c r="BO1124" s="2" t="s">
        <v>137</v>
      </c>
      <c r="BP1124" s="2" t="s">
        <v>2972</v>
      </c>
      <c r="BQ1124" s="2" t="s">
        <v>2090</v>
      </c>
      <c r="BR1124" s="2" t="s">
        <v>5010</v>
      </c>
      <c r="BS1124" s="2" t="s">
        <v>39</v>
      </c>
      <c r="BT1124" s="2" t="s">
        <v>3867</v>
      </c>
    </row>
    <row r="1125" spans="1:72" ht="13.5" customHeight="1">
      <c r="A1125" s="5" t="str">
        <f t="shared" si="57"/>
        <v>1861_각현내_059</v>
      </c>
      <c r="B1125" s="2">
        <v>1861</v>
      </c>
      <c r="C1125" s="2" t="s">
        <v>5173</v>
      </c>
      <c r="D1125" s="2" t="s">
        <v>5174</v>
      </c>
      <c r="E1125" s="2">
        <v>1124</v>
      </c>
      <c r="F1125" s="2">
        <v>3</v>
      </c>
      <c r="G1125" s="2" t="s">
        <v>1053</v>
      </c>
      <c r="H1125" s="2" t="s">
        <v>2870</v>
      </c>
      <c r="I1125" s="2">
        <v>23</v>
      </c>
      <c r="L1125" s="2">
        <v>4</v>
      </c>
      <c r="M1125" s="2" t="s">
        <v>5963</v>
      </c>
      <c r="N1125" s="2" t="s">
        <v>5964</v>
      </c>
      <c r="S1125" s="2" t="s">
        <v>51</v>
      </c>
      <c r="T1125" s="2" t="s">
        <v>2942</v>
      </c>
      <c r="W1125" s="2" t="s">
        <v>1061</v>
      </c>
      <c r="X1125" s="2" t="s">
        <v>3016</v>
      </c>
      <c r="Y1125" s="2" t="s">
        <v>10</v>
      </c>
      <c r="Z1125" s="2" t="s">
        <v>2986</v>
      </c>
      <c r="AC1125" s="2">
        <v>39</v>
      </c>
      <c r="AD1125" s="2" t="s">
        <v>146</v>
      </c>
      <c r="AE1125" s="2" t="s">
        <v>3828</v>
      </c>
      <c r="AJ1125" s="2" t="s">
        <v>17</v>
      </c>
      <c r="AK1125" s="2" t="s">
        <v>3864</v>
      </c>
      <c r="AL1125" s="2" t="s">
        <v>1062</v>
      </c>
      <c r="AM1125" s="2" t="s">
        <v>3903</v>
      </c>
      <c r="AT1125" s="2" t="s">
        <v>137</v>
      </c>
      <c r="AU1125" s="2" t="s">
        <v>2972</v>
      </c>
      <c r="AV1125" s="2" t="s">
        <v>2091</v>
      </c>
      <c r="AW1125" s="2" t="s">
        <v>4182</v>
      </c>
      <c r="BG1125" s="2" t="s">
        <v>137</v>
      </c>
      <c r="BH1125" s="2" t="s">
        <v>2972</v>
      </c>
      <c r="BI1125" s="2" t="s">
        <v>1064</v>
      </c>
      <c r="BJ1125" s="2" t="s">
        <v>4183</v>
      </c>
      <c r="BK1125" s="2" t="s">
        <v>137</v>
      </c>
      <c r="BL1125" s="2" t="s">
        <v>2972</v>
      </c>
      <c r="BM1125" s="2" t="s">
        <v>2853</v>
      </c>
      <c r="BN1125" s="2" t="s">
        <v>4521</v>
      </c>
      <c r="BO1125" s="2" t="s">
        <v>137</v>
      </c>
      <c r="BP1125" s="2" t="s">
        <v>2972</v>
      </c>
      <c r="BQ1125" s="2" t="s">
        <v>2092</v>
      </c>
      <c r="BR1125" s="2" t="s">
        <v>5468</v>
      </c>
      <c r="BS1125" s="2" t="s">
        <v>94</v>
      </c>
      <c r="BT1125" s="2" t="s">
        <v>5274</v>
      </c>
    </row>
    <row r="1126" spans="1:72" ht="13.5" customHeight="1">
      <c r="A1126" s="5" t="str">
        <f t="shared" si="57"/>
        <v>1861_각현내_059</v>
      </c>
      <c r="B1126" s="2">
        <v>1861</v>
      </c>
      <c r="C1126" s="2" t="s">
        <v>5173</v>
      </c>
      <c r="D1126" s="2" t="s">
        <v>5174</v>
      </c>
      <c r="E1126" s="2">
        <v>1125</v>
      </c>
      <c r="F1126" s="2">
        <v>3</v>
      </c>
      <c r="G1126" s="2" t="s">
        <v>1053</v>
      </c>
      <c r="H1126" s="2" t="s">
        <v>2870</v>
      </c>
      <c r="I1126" s="2">
        <v>23</v>
      </c>
      <c r="L1126" s="2">
        <v>4</v>
      </c>
      <c r="M1126" s="2" t="s">
        <v>5963</v>
      </c>
      <c r="N1126" s="2" t="s">
        <v>5964</v>
      </c>
      <c r="S1126" s="2" t="s">
        <v>109</v>
      </c>
      <c r="T1126" s="2" t="s">
        <v>2945</v>
      </c>
      <c r="Y1126" s="2" t="s">
        <v>2093</v>
      </c>
      <c r="Z1126" s="2" t="s">
        <v>3609</v>
      </c>
      <c r="AC1126" s="2">
        <v>16</v>
      </c>
      <c r="AD1126" s="2" t="s">
        <v>346</v>
      </c>
      <c r="AE1126" s="2" t="s">
        <v>3846</v>
      </c>
    </row>
    <row r="1127" spans="1:72" ht="13.5" customHeight="1">
      <c r="A1127" s="5" t="str">
        <f t="shared" si="57"/>
        <v>1861_각현내_059</v>
      </c>
      <c r="B1127" s="2">
        <v>1861</v>
      </c>
      <c r="C1127" s="2" t="s">
        <v>5173</v>
      </c>
      <c r="D1127" s="2" t="s">
        <v>5174</v>
      </c>
      <c r="E1127" s="2">
        <v>1126</v>
      </c>
      <c r="F1127" s="2">
        <v>3</v>
      </c>
      <c r="G1127" s="2" t="s">
        <v>1053</v>
      </c>
      <c r="H1127" s="2" t="s">
        <v>2870</v>
      </c>
      <c r="I1127" s="2">
        <v>23</v>
      </c>
      <c r="L1127" s="2">
        <v>4</v>
      </c>
      <c r="M1127" s="2" t="s">
        <v>5963</v>
      </c>
      <c r="N1127" s="2" t="s">
        <v>5964</v>
      </c>
      <c r="S1127" s="2" t="s">
        <v>109</v>
      </c>
      <c r="T1127" s="2" t="s">
        <v>2945</v>
      </c>
      <c r="Y1127" s="2" t="s">
        <v>2094</v>
      </c>
      <c r="Z1127" s="2" t="s">
        <v>3610</v>
      </c>
      <c r="AC1127" s="2">
        <v>11</v>
      </c>
      <c r="AD1127" s="2" t="s">
        <v>192</v>
      </c>
      <c r="AE1127" s="2" t="s">
        <v>3831</v>
      </c>
    </row>
    <row r="1128" spans="1:72" ht="13.5" customHeight="1">
      <c r="A1128" s="5" t="str">
        <f t="shared" si="57"/>
        <v>1861_각현내_059</v>
      </c>
      <c r="B1128" s="2">
        <v>1861</v>
      </c>
      <c r="C1128" s="2" t="s">
        <v>5173</v>
      </c>
      <c r="D1128" s="2" t="s">
        <v>5174</v>
      </c>
      <c r="E1128" s="2">
        <v>1127</v>
      </c>
      <c r="F1128" s="2">
        <v>3</v>
      </c>
      <c r="G1128" s="2" t="s">
        <v>1053</v>
      </c>
      <c r="H1128" s="2" t="s">
        <v>2870</v>
      </c>
      <c r="I1128" s="2">
        <v>23</v>
      </c>
      <c r="L1128" s="2">
        <v>4</v>
      </c>
      <c r="M1128" s="2" t="s">
        <v>5963</v>
      </c>
      <c r="N1128" s="2" t="s">
        <v>5964</v>
      </c>
      <c r="S1128" s="2" t="s">
        <v>207</v>
      </c>
      <c r="T1128" s="2" t="s">
        <v>2949</v>
      </c>
      <c r="AC1128" s="2">
        <v>13</v>
      </c>
      <c r="AD1128" s="2" t="s">
        <v>72</v>
      </c>
      <c r="AE1128" s="2" t="s">
        <v>3809</v>
      </c>
    </row>
    <row r="1129" spans="1:72" ht="13.5" customHeight="1">
      <c r="A1129" s="5" t="str">
        <f t="shared" si="57"/>
        <v>1861_각현내_059</v>
      </c>
      <c r="B1129" s="2">
        <v>1861</v>
      </c>
      <c r="C1129" s="2" t="s">
        <v>5173</v>
      </c>
      <c r="D1129" s="2" t="s">
        <v>5174</v>
      </c>
      <c r="E1129" s="2">
        <v>1128</v>
      </c>
      <c r="F1129" s="2">
        <v>3</v>
      </c>
      <c r="G1129" s="2" t="s">
        <v>1053</v>
      </c>
      <c r="H1129" s="2" t="s">
        <v>2870</v>
      </c>
      <c r="I1129" s="2">
        <v>23</v>
      </c>
      <c r="L1129" s="2">
        <v>4</v>
      </c>
      <c r="M1129" s="2" t="s">
        <v>5963</v>
      </c>
      <c r="N1129" s="2" t="s">
        <v>5964</v>
      </c>
      <c r="T1129" s="2" t="s">
        <v>5221</v>
      </c>
      <c r="U1129" s="2" t="s">
        <v>66</v>
      </c>
      <c r="V1129" s="2" t="s">
        <v>2961</v>
      </c>
      <c r="Y1129" s="2" t="s">
        <v>1506</v>
      </c>
      <c r="Z1129" s="2" t="s">
        <v>5238</v>
      </c>
      <c r="AC1129" s="2">
        <v>10</v>
      </c>
      <c r="AD1129" s="2" t="s">
        <v>86</v>
      </c>
      <c r="AE1129" s="2" t="s">
        <v>3815</v>
      </c>
    </row>
    <row r="1130" spans="1:72" ht="13.5" customHeight="1">
      <c r="A1130" s="5" t="str">
        <f t="shared" si="57"/>
        <v>1861_각현내_059</v>
      </c>
      <c r="B1130" s="2">
        <v>1861</v>
      </c>
      <c r="C1130" s="2" t="s">
        <v>5173</v>
      </c>
      <c r="D1130" s="2" t="s">
        <v>5174</v>
      </c>
      <c r="E1130" s="2">
        <v>1129</v>
      </c>
      <c r="F1130" s="2">
        <v>3</v>
      </c>
      <c r="G1130" s="2" t="s">
        <v>1053</v>
      </c>
      <c r="H1130" s="2" t="s">
        <v>2870</v>
      </c>
      <c r="I1130" s="2">
        <v>23</v>
      </c>
      <c r="L1130" s="2">
        <v>5</v>
      </c>
      <c r="M1130" s="2" t="s">
        <v>5965</v>
      </c>
      <c r="N1130" s="2" t="s">
        <v>5966</v>
      </c>
      <c r="T1130" s="2" t="s">
        <v>5220</v>
      </c>
      <c r="U1130" s="2" t="s">
        <v>2095</v>
      </c>
      <c r="V1130" s="2" t="s">
        <v>2982</v>
      </c>
      <c r="W1130" s="2" t="s">
        <v>1061</v>
      </c>
      <c r="X1130" s="2" t="s">
        <v>3016</v>
      </c>
      <c r="Y1130" s="2" t="s">
        <v>2096</v>
      </c>
      <c r="Z1130" s="2" t="s">
        <v>3611</v>
      </c>
      <c r="AC1130" s="2">
        <v>72</v>
      </c>
      <c r="AD1130" s="2" t="s">
        <v>353</v>
      </c>
      <c r="AE1130" s="2" t="s">
        <v>3847</v>
      </c>
      <c r="AJ1130" s="2" t="s">
        <v>17</v>
      </c>
      <c r="AK1130" s="2" t="s">
        <v>3864</v>
      </c>
      <c r="AL1130" s="2" t="s">
        <v>1062</v>
      </c>
      <c r="AM1130" s="2" t="s">
        <v>3903</v>
      </c>
      <c r="AT1130" s="2" t="s">
        <v>40</v>
      </c>
      <c r="AU1130" s="2" t="s">
        <v>3927</v>
      </c>
      <c r="AV1130" s="2" t="s">
        <v>1064</v>
      </c>
      <c r="AW1130" s="2" t="s">
        <v>4183</v>
      </c>
      <c r="BG1130" s="2" t="s">
        <v>40</v>
      </c>
      <c r="BH1130" s="2" t="s">
        <v>3927</v>
      </c>
      <c r="BI1130" s="2" t="s">
        <v>2853</v>
      </c>
      <c r="BJ1130" s="2" t="s">
        <v>4521</v>
      </c>
      <c r="BK1130" s="2" t="s">
        <v>40</v>
      </c>
      <c r="BL1130" s="2" t="s">
        <v>3927</v>
      </c>
      <c r="BM1130" s="2" t="s">
        <v>2097</v>
      </c>
      <c r="BN1130" s="2" t="s">
        <v>4792</v>
      </c>
      <c r="BO1130" s="2" t="s">
        <v>40</v>
      </c>
      <c r="BP1130" s="2" t="s">
        <v>3927</v>
      </c>
      <c r="BQ1130" s="2" t="s">
        <v>2098</v>
      </c>
      <c r="BR1130" s="2" t="s">
        <v>5053</v>
      </c>
      <c r="BS1130" s="2" t="s">
        <v>214</v>
      </c>
      <c r="BT1130" s="2" t="s">
        <v>3896</v>
      </c>
    </row>
    <row r="1131" spans="1:72" ht="13.5" customHeight="1">
      <c r="A1131" s="5" t="str">
        <f t="shared" si="57"/>
        <v>1861_각현내_059</v>
      </c>
      <c r="B1131" s="2">
        <v>1861</v>
      </c>
      <c r="C1131" s="2" t="s">
        <v>5173</v>
      </c>
      <c r="D1131" s="2" t="s">
        <v>5174</v>
      </c>
      <c r="E1131" s="2">
        <v>1130</v>
      </c>
      <c r="F1131" s="2">
        <v>3</v>
      </c>
      <c r="G1131" s="2" t="s">
        <v>1053</v>
      </c>
      <c r="H1131" s="2" t="s">
        <v>2870</v>
      </c>
      <c r="I1131" s="2">
        <v>23</v>
      </c>
      <c r="L1131" s="2">
        <v>5</v>
      </c>
      <c r="M1131" s="2" t="s">
        <v>5965</v>
      </c>
      <c r="N1131" s="2" t="s">
        <v>5966</v>
      </c>
      <c r="S1131" s="2" t="s">
        <v>51</v>
      </c>
      <c r="T1131" s="2" t="s">
        <v>2942</v>
      </c>
      <c r="W1131" s="2" t="s">
        <v>95</v>
      </c>
      <c r="X1131" s="2" t="s">
        <v>5192</v>
      </c>
      <c r="Y1131" s="2" t="s">
        <v>10</v>
      </c>
      <c r="Z1131" s="2" t="s">
        <v>2986</v>
      </c>
      <c r="AC1131" s="2">
        <v>62</v>
      </c>
      <c r="AD1131" s="2" t="s">
        <v>216</v>
      </c>
      <c r="AE1131" s="2" t="s">
        <v>3834</v>
      </c>
      <c r="AJ1131" s="2" t="s">
        <v>17</v>
      </c>
      <c r="AK1131" s="2" t="s">
        <v>3864</v>
      </c>
      <c r="AL1131" s="2" t="s">
        <v>94</v>
      </c>
      <c r="AM1131" s="2" t="s">
        <v>5274</v>
      </c>
      <c r="AT1131" s="2" t="s">
        <v>40</v>
      </c>
      <c r="AU1131" s="2" t="s">
        <v>3927</v>
      </c>
      <c r="AV1131" s="2" t="s">
        <v>2099</v>
      </c>
      <c r="AW1131" s="2" t="s">
        <v>4184</v>
      </c>
      <c r="BG1131" s="2" t="s">
        <v>40</v>
      </c>
      <c r="BH1131" s="2" t="s">
        <v>3927</v>
      </c>
      <c r="BI1131" s="2" t="s">
        <v>2100</v>
      </c>
      <c r="BJ1131" s="2" t="s">
        <v>4522</v>
      </c>
      <c r="BK1131" s="2" t="s">
        <v>40</v>
      </c>
      <c r="BL1131" s="2" t="s">
        <v>3927</v>
      </c>
      <c r="BM1131" s="2" t="s">
        <v>2101</v>
      </c>
      <c r="BN1131" s="2" t="s">
        <v>3471</v>
      </c>
      <c r="BO1131" s="2" t="s">
        <v>40</v>
      </c>
      <c r="BP1131" s="2" t="s">
        <v>3927</v>
      </c>
      <c r="BQ1131" s="2" t="s">
        <v>2102</v>
      </c>
      <c r="BR1131" s="2" t="s">
        <v>5054</v>
      </c>
      <c r="BS1131" s="2" t="s">
        <v>157</v>
      </c>
      <c r="BT1131" s="2" t="s">
        <v>3875</v>
      </c>
    </row>
    <row r="1132" spans="1:72" ht="13.5" customHeight="1">
      <c r="A1132" s="5" t="str">
        <f t="shared" si="57"/>
        <v>1861_각현내_059</v>
      </c>
      <c r="B1132" s="2">
        <v>1861</v>
      </c>
      <c r="C1132" s="2" t="s">
        <v>5173</v>
      </c>
      <c r="D1132" s="2" t="s">
        <v>5174</v>
      </c>
      <c r="E1132" s="2">
        <v>1131</v>
      </c>
      <c r="F1132" s="2">
        <v>3</v>
      </c>
      <c r="G1132" s="2" t="s">
        <v>1053</v>
      </c>
      <c r="H1132" s="2" t="s">
        <v>2870</v>
      </c>
      <c r="I1132" s="2">
        <v>23</v>
      </c>
      <c r="L1132" s="2">
        <v>5</v>
      </c>
      <c r="M1132" s="2" t="s">
        <v>5965</v>
      </c>
      <c r="N1132" s="2" t="s">
        <v>5966</v>
      </c>
      <c r="T1132" s="2" t="s">
        <v>5221</v>
      </c>
      <c r="U1132" s="2" t="s">
        <v>66</v>
      </c>
      <c r="V1132" s="2" t="s">
        <v>2961</v>
      </c>
      <c r="Y1132" s="2" t="s">
        <v>964</v>
      </c>
      <c r="Z1132" s="2" t="s">
        <v>3242</v>
      </c>
      <c r="AC1132" s="2">
        <v>48</v>
      </c>
      <c r="AD1132" s="2" t="s">
        <v>511</v>
      </c>
      <c r="AE1132" s="2" t="s">
        <v>3856</v>
      </c>
    </row>
    <row r="1133" spans="1:72" ht="13.5" customHeight="1">
      <c r="A1133" s="5" t="str">
        <f t="shared" si="57"/>
        <v>1861_각현내_059</v>
      </c>
      <c r="B1133" s="2">
        <v>1861</v>
      </c>
      <c r="C1133" s="2" t="s">
        <v>5173</v>
      </c>
      <c r="D1133" s="2" t="s">
        <v>5174</v>
      </c>
      <c r="E1133" s="2">
        <v>1132</v>
      </c>
      <c r="F1133" s="2">
        <v>3</v>
      </c>
      <c r="G1133" s="2" t="s">
        <v>1053</v>
      </c>
      <c r="H1133" s="2" t="s">
        <v>2870</v>
      </c>
      <c r="I1133" s="2">
        <v>24</v>
      </c>
      <c r="J1133" s="2" t="s">
        <v>2103</v>
      </c>
      <c r="K1133" s="2" t="s">
        <v>2912</v>
      </c>
      <c r="L1133" s="2">
        <v>1</v>
      </c>
      <c r="M1133" s="2" t="s">
        <v>6148</v>
      </c>
      <c r="N1133" s="2" t="s">
        <v>6149</v>
      </c>
      <c r="Q1133" s="2" t="s">
        <v>2104</v>
      </c>
      <c r="R1133" s="2" t="s">
        <v>2936</v>
      </c>
      <c r="T1133" s="2" t="s">
        <v>5220</v>
      </c>
      <c r="U1133" s="2" t="s">
        <v>2095</v>
      </c>
      <c r="V1133" s="2" t="s">
        <v>2982</v>
      </c>
      <c r="W1133" s="2" t="s">
        <v>6147</v>
      </c>
      <c r="X1133" s="2" t="s">
        <v>6143</v>
      </c>
      <c r="Y1133" s="2" t="s">
        <v>2105</v>
      </c>
      <c r="Z1133" s="2" t="s">
        <v>3580</v>
      </c>
      <c r="AC1133" s="2">
        <v>27</v>
      </c>
      <c r="AD1133" s="2" t="s">
        <v>79</v>
      </c>
      <c r="AE1133" s="2" t="s">
        <v>3812</v>
      </c>
      <c r="AJ1133" s="2" t="s">
        <v>17</v>
      </c>
      <c r="AK1133" s="2" t="s">
        <v>3864</v>
      </c>
      <c r="AL1133" s="2" t="s">
        <v>1062</v>
      </c>
      <c r="AM1133" s="2" t="s">
        <v>3903</v>
      </c>
      <c r="AT1133" s="2" t="s">
        <v>40</v>
      </c>
      <c r="AU1133" s="2" t="s">
        <v>3927</v>
      </c>
      <c r="AV1133" s="2" t="s">
        <v>2106</v>
      </c>
      <c r="AW1133" s="2" t="s">
        <v>4185</v>
      </c>
      <c r="BG1133" s="2" t="s">
        <v>40</v>
      </c>
      <c r="BH1133" s="2" t="s">
        <v>3927</v>
      </c>
      <c r="BI1133" s="2" t="s">
        <v>2096</v>
      </c>
      <c r="BJ1133" s="2" t="s">
        <v>3611</v>
      </c>
      <c r="BK1133" s="2" t="s">
        <v>40</v>
      </c>
      <c r="BL1133" s="2" t="s">
        <v>3927</v>
      </c>
      <c r="BM1133" s="2" t="s">
        <v>1064</v>
      </c>
      <c r="BN1133" s="2" t="s">
        <v>4183</v>
      </c>
      <c r="BO1133" s="2" t="s">
        <v>40</v>
      </c>
      <c r="BP1133" s="2" t="s">
        <v>3927</v>
      </c>
      <c r="BQ1133" s="2" t="s">
        <v>2107</v>
      </c>
      <c r="BR1133" s="2" t="s">
        <v>5055</v>
      </c>
      <c r="BS1133" s="2" t="s">
        <v>130</v>
      </c>
      <c r="BT1133" s="2" t="s">
        <v>3873</v>
      </c>
    </row>
    <row r="1134" spans="1:72" ht="13.5" customHeight="1">
      <c r="A1134" s="5" t="str">
        <f t="shared" si="57"/>
        <v>1861_각현내_059</v>
      </c>
      <c r="B1134" s="2">
        <v>1861</v>
      </c>
      <c r="C1134" s="2" t="s">
        <v>5173</v>
      </c>
      <c r="D1134" s="2" t="s">
        <v>5174</v>
      </c>
      <c r="E1134" s="2">
        <v>1133</v>
      </c>
      <c r="F1134" s="2">
        <v>3</v>
      </c>
      <c r="G1134" s="2" t="s">
        <v>1053</v>
      </c>
      <c r="H1134" s="2" t="s">
        <v>2870</v>
      </c>
      <c r="I1134" s="2">
        <v>24</v>
      </c>
      <c r="L1134" s="2">
        <v>1</v>
      </c>
      <c r="M1134" s="2" t="s">
        <v>6148</v>
      </c>
      <c r="N1134" s="2" t="s">
        <v>6149</v>
      </c>
      <c r="S1134" s="2" t="s">
        <v>59</v>
      </c>
      <c r="T1134" s="2" t="s">
        <v>2943</v>
      </c>
      <c r="U1134" s="2" t="s">
        <v>422</v>
      </c>
      <c r="V1134" s="2" t="s">
        <v>2969</v>
      </c>
      <c r="Y1134" s="2" t="s">
        <v>2108</v>
      </c>
      <c r="Z1134" s="2" t="s">
        <v>3612</v>
      </c>
      <c r="AC1134" s="2">
        <v>24</v>
      </c>
      <c r="AD1134" s="2" t="s">
        <v>38</v>
      </c>
      <c r="AE1134" s="2" t="s">
        <v>3803</v>
      </c>
    </row>
    <row r="1135" spans="1:72" ht="13.5" customHeight="1">
      <c r="A1135" s="5" t="str">
        <f t="shared" si="57"/>
        <v>1861_각현내_059</v>
      </c>
      <c r="B1135" s="2">
        <v>1861</v>
      </c>
      <c r="C1135" s="2" t="s">
        <v>5173</v>
      </c>
      <c r="D1135" s="2" t="s">
        <v>5174</v>
      </c>
      <c r="E1135" s="2">
        <v>1134</v>
      </c>
      <c r="F1135" s="2">
        <v>3</v>
      </c>
      <c r="G1135" s="2" t="s">
        <v>1053</v>
      </c>
      <c r="H1135" s="2" t="s">
        <v>2870</v>
      </c>
      <c r="I1135" s="2">
        <v>24</v>
      </c>
      <c r="L1135" s="2">
        <v>1</v>
      </c>
      <c r="M1135" s="2" t="s">
        <v>6148</v>
      </c>
      <c r="N1135" s="2" t="s">
        <v>6149</v>
      </c>
      <c r="T1135" s="2" t="s">
        <v>5221</v>
      </c>
      <c r="U1135" s="2" t="s">
        <v>66</v>
      </c>
      <c r="V1135" s="2" t="s">
        <v>2961</v>
      </c>
      <c r="Y1135" s="2" t="s">
        <v>2109</v>
      </c>
      <c r="Z1135" s="2" t="s">
        <v>3613</v>
      </c>
      <c r="AC1135" s="2">
        <v>15</v>
      </c>
      <c r="AD1135" s="2" t="s">
        <v>125</v>
      </c>
      <c r="AE1135" s="2" t="s">
        <v>3825</v>
      </c>
    </row>
    <row r="1136" spans="1:72" ht="13.5" customHeight="1">
      <c r="A1136" s="5" t="str">
        <f t="shared" ref="A1136:A1157" si="58">HYPERLINK("http://kyu.snu.ac.kr/sdhj/index.jsp?type=hj/GK14785_00_IH_0001_060.jpg","1861_각현내_060")</f>
        <v>1861_각현내_060</v>
      </c>
      <c r="B1136" s="2">
        <v>1861</v>
      </c>
      <c r="C1136" s="2" t="s">
        <v>5173</v>
      </c>
      <c r="D1136" s="2" t="s">
        <v>5174</v>
      </c>
      <c r="E1136" s="2">
        <v>1135</v>
      </c>
      <c r="F1136" s="2">
        <v>3</v>
      </c>
      <c r="G1136" s="2" t="s">
        <v>1053</v>
      </c>
      <c r="H1136" s="2" t="s">
        <v>2870</v>
      </c>
      <c r="I1136" s="2">
        <v>24</v>
      </c>
      <c r="L1136" s="2">
        <v>2</v>
      </c>
      <c r="M1136" s="2" t="s">
        <v>5967</v>
      </c>
      <c r="N1136" s="2" t="s">
        <v>5968</v>
      </c>
      <c r="T1136" s="2" t="s">
        <v>5220</v>
      </c>
      <c r="U1136" s="2" t="s">
        <v>229</v>
      </c>
      <c r="V1136" s="2" t="s">
        <v>2966</v>
      </c>
      <c r="W1136" s="2" t="s">
        <v>47</v>
      </c>
      <c r="X1136" s="2" t="s">
        <v>5196</v>
      </c>
      <c r="Y1136" s="2" t="s">
        <v>2110</v>
      </c>
      <c r="Z1136" s="2" t="s">
        <v>3614</v>
      </c>
      <c r="AC1136" s="2">
        <v>80</v>
      </c>
      <c r="AD1136" s="2" t="s">
        <v>114</v>
      </c>
      <c r="AE1136" s="2" t="s">
        <v>3820</v>
      </c>
      <c r="AJ1136" s="2" t="s">
        <v>17</v>
      </c>
      <c r="AK1136" s="2" t="s">
        <v>3864</v>
      </c>
      <c r="AL1136" s="2" t="s">
        <v>152</v>
      </c>
      <c r="AM1136" s="2" t="s">
        <v>3880</v>
      </c>
      <c r="AT1136" s="2" t="s">
        <v>229</v>
      </c>
      <c r="AU1136" s="2" t="s">
        <v>2966</v>
      </c>
      <c r="AV1136" s="2" t="s">
        <v>1577</v>
      </c>
      <c r="AW1136" s="2" t="s">
        <v>4120</v>
      </c>
      <c r="BG1136" s="2" t="s">
        <v>229</v>
      </c>
      <c r="BH1136" s="2" t="s">
        <v>2966</v>
      </c>
      <c r="BI1136" s="2" t="s">
        <v>1578</v>
      </c>
      <c r="BJ1136" s="2" t="s">
        <v>4461</v>
      </c>
      <c r="BK1136" s="2" t="s">
        <v>229</v>
      </c>
      <c r="BL1136" s="2" t="s">
        <v>2966</v>
      </c>
      <c r="BM1136" s="2" t="s">
        <v>2111</v>
      </c>
      <c r="BN1136" s="2" t="s">
        <v>4735</v>
      </c>
      <c r="BO1136" s="2" t="s">
        <v>137</v>
      </c>
      <c r="BP1136" s="2" t="s">
        <v>2972</v>
      </c>
      <c r="BQ1136" s="2" t="s">
        <v>2112</v>
      </c>
      <c r="BR1136" s="2" t="s">
        <v>5056</v>
      </c>
      <c r="BS1136" s="2" t="s">
        <v>142</v>
      </c>
      <c r="BT1136" s="2" t="s">
        <v>3884</v>
      </c>
    </row>
    <row r="1137" spans="1:72" ht="13.5" customHeight="1">
      <c r="A1137" s="5" t="str">
        <f t="shared" si="58"/>
        <v>1861_각현내_060</v>
      </c>
      <c r="B1137" s="2">
        <v>1861</v>
      </c>
      <c r="C1137" s="2" t="s">
        <v>5173</v>
      </c>
      <c r="D1137" s="2" t="s">
        <v>5174</v>
      </c>
      <c r="E1137" s="2">
        <v>1136</v>
      </c>
      <c r="F1137" s="2">
        <v>3</v>
      </c>
      <c r="G1137" s="2" t="s">
        <v>1053</v>
      </c>
      <c r="H1137" s="2" t="s">
        <v>2870</v>
      </c>
      <c r="I1137" s="2">
        <v>24</v>
      </c>
      <c r="L1137" s="2">
        <v>2</v>
      </c>
      <c r="M1137" s="2" t="s">
        <v>5967</v>
      </c>
      <c r="N1137" s="2" t="s">
        <v>5968</v>
      </c>
      <c r="S1137" s="2" t="s">
        <v>51</v>
      </c>
      <c r="T1137" s="2" t="s">
        <v>2942</v>
      </c>
      <c r="W1137" s="2" t="s">
        <v>135</v>
      </c>
      <c r="X1137" s="2" t="s">
        <v>2990</v>
      </c>
      <c r="Y1137" s="2" t="s">
        <v>10</v>
      </c>
      <c r="Z1137" s="2" t="s">
        <v>2986</v>
      </c>
      <c r="AC1137" s="2">
        <v>65</v>
      </c>
      <c r="AD1137" s="2" t="s">
        <v>53</v>
      </c>
      <c r="AE1137" s="2" t="s">
        <v>3805</v>
      </c>
      <c r="AJ1137" s="2" t="s">
        <v>17</v>
      </c>
      <c r="AK1137" s="2" t="s">
        <v>3864</v>
      </c>
      <c r="AL1137" s="2" t="s">
        <v>39</v>
      </c>
      <c r="AM1137" s="2" t="s">
        <v>3867</v>
      </c>
      <c r="AT1137" s="2" t="s">
        <v>229</v>
      </c>
      <c r="AU1137" s="2" t="s">
        <v>2966</v>
      </c>
      <c r="AV1137" s="2" t="s">
        <v>2113</v>
      </c>
      <c r="AW1137" s="2" t="s">
        <v>4186</v>
      </c>
      <c r="BG1137" s="2" t="s">
        <v>229</v>
      </c>
      <c r="BH1137" s="2" t="s">
        <v>2966</v>
      </c>
      <c r="BI1137" s="2" t="s">
        <v>1325</v>
      </c>
      <c r="BJ1137" s="2" t="s">
        <v>3354</v>
      </c>
      <c r="BK1137" s="2" t="s">
        <v>229</v>
      </c>
      <c r="BL1137" s="2" t="s">
        <v>2966</v>
      </c>
      <c r="BM1137" s="2" t="s">
        <v>2114</v>
      </c>
      <c r="BN1137" s="2" t="s">
        <v>4584</v>
      </c>
      <c r="BO1137" s="2" t="s">
        <v>137</v>
      </c>
      <c r="BP1137" s="2" t="s">
        <v>2972</v>
      </c>
      <c r="BQ1137" s="2" t="s">
        <v>2115</v>
      </c>
      <c r="BR1137" s="2" t="s">
        <v>5437</v>
      </c>
      <c r="BS1137" s="2" t="s">
        <v>94</v>
      </c>
      <c r="BT1137" s="2" t="s">
        <v>5274</v>
      </c>
    </row>
    <row r="1138" spans="1:72" ht="13.5" customHeight="1">
      <c r="A1138" s="5" t="str">
        <f t="shared" si="58"/>
        <v>1861_각현내_060</v>
      </c>
      <c r="B1138" s="2">
        <v>1861</v>
      </c>
      <c r="C1138" s="2" t="s">
        <v>5173</v>
      </c>
      <c r="D1138" s="2" t="s">
        <v>5174</v>
      </c>
      <c r="E1138" s="2">
        <v>1137</v>
      </c>
      <c r="F1138" s="2">
        <v>3</v>
      </c>
      <c r="G1138" s="2" t="s">
        <v>1053</v>
      </c>
      <c r="H1138" s="2" t="s">
        <v>2870</v>
      </c>
      <c r="I1138" s="2">
        <v>24</v>
      </c>
      <c r="L1138" s="2">
        <v>2</v>
      </c>
      <c r="M1138" s="2" t="s">
        <v>5967</v>
      </c>
      <c r="N1138" s="2" t="s">
        <v>5968</v>
      </c>
      <c r="S1138" s="2" t="s">
        <v>109</v>
      </c>
      <c r="T1138" s="2" t="s">
        <v>2945</v>
      </c>
      <c r="Y1138" s="2" t="s">
        <v>2116</v>
      </c>
      <c r="Z1138" s="2" t="s">
        <v>3615</v>
      </c>
      <c r="AC1138" s="2">
        <v>39</v>
      </c>
      <c r="AD1138" s="2" t="s">
        <v>156</v>
      </c>
      <c r="AE1138" s="2" t="s">
        <v>3829</v>
      </c>
    </row>
    <row r="1139" spans="1:72" ht="13.5" customHeight="1">
      <c r="A1139" s="5" t="str">
        <f t="shared" si="58"/>
        <v>1861_각현내_060</v>
      </c>
      <c r="B1139" s="2">
        <v>1861</v>
      </c>
      <c r="C1139" s="2" t="s">
        <v>5173</v>
      </c>
      <c r="D1139" s="2" t="s">
        <v>5174</v>
      </c>
      <c r="E1139" s="2">
        <v>1138</v>
      </c>
      <c r="F1139" s="2">
        <v>3</v>
      </c>
      <c r="G1139" s="2" t="s">
        <v>1053</v>
      </c>
      <c r="H1139" s="2" t="s">
        <v>2870</v>
      </c>
      <c r="I1139" s="2">
        <v>24</v>
      </c>
      <c r="L1139" s="2">
        <v>2</v>
      </c>
      <c r="M1139" s="2" t="s">
        <v>5967</v>
      </c>
      <c r="N1139" s="2" t="s">
        <v>5968</v>
      </c>
      <c r="S1139" s="2" t="s">
        <v>109</v>
      </c>
      <c r="T1139" s="2" t="s">
        <v>2945</v>
      </c>
      <c r="Y1139" s="2" t="s">
        <v>2117</v>
      </c>
      <c r="Z1139" s="2" t="s">
        <v>3616</v>
      </c>
      <c r="AC1139" s="2">
        <v>37</v>
      </c>
      <c r="AD1139" s="2" t="s">
        <v>285</v>
      </c>
      <c r="AE1139" s="2" t="s">
        <v>3840</v>
      </c>
    </row>
    <row r="1140" spans="1:72" ht="13.5" customHeight="1">
      <c r="A1140" s="5" t="str">
        <f t="shared" si="58"/>
        <v>1861_각현내_060</v>
      </c>
      <c r="B1140" s="2">
        <v>1861</v>
      </c>
      <c r="C1140" s="2" t="s">
        <v>5173</v>
      </c>
      <c r="D1140" s="2" t="s">
        <v>5174</v>
      </c>
      <c r="E1140" s="2">
        <v>1139</v>
      </c>
      <c r="F1140" s="2">
        <v>3</v>
      </c>
      <c r="G1140" s="2" t="s">
        <v>1053</v>
      </c>
      <c r="H1140" s="2" t="s">
        <v>2870</v>
      </c>
      <c r="I1140" s="2">
        <v>24</v>
      </c>
      <c r="L1140" s="2">
        <v>2</v>
      </c>
      <c r="M1140" s="2" t="s">
        <v>5967</v>
      </c>
      <c r="N1140" s="2" t="s">
        <v>5968</v>
      </c>
      <c r="S1140" s="2" t="s">
        <v>109</v>
      </c>
      <c r="T1140" s="2" t="s">
        <v>2945</v>
      </c>
      <c r="Y1140" s="2" t="s">
        <v>2118</v>
      </c>
      <c r="Z1140" s="2" t="s">
        <v>3617</v>
      </c>
      <c r="AC1140" s="2">
        <v>32</v>
      </c>
      <c r="AD1140" s="2" t="s">
        <v>129</v>
      </c>
      <c r="AE1140" s="2" t="s">
        <v>3826</v>
      </c>
    </row>
    <row r="1141" spans="1:72" ht="13.5" customHeight="1">
      <c r="A1141" s="5" t="str">
        <f t="shared" si="58"/>
        <v>1861_각현내_060</v>
      </c>
      <c r="B1141" s="2">
        <v>1861</v>
      </c>
      <c r="C1141" s="2" t="s">
        <v>5173</v>
      </c>
      <c r="D1141" s="2" t="s">
        <v>5174</v>
      </c>
      <c r="E1141" s="2">
        <v>1140</v>
      </c>
      <c r="F1141" s="2">
        <v>3</v>
      </c>
      <c r="G1141" s="2" t="s">
        <v>1053</v>
      </c>
      <c r="H1141" s="2" t="s">
        <v>2870</v>
      </c>
      <c r="I1141" s="2">
        <v>24</v>
      </c>
      <c r="L1141" s="2">
        <v>2</v>
      </c>
      <c r="M1141" s="2" t="s">
        <v>5967</v>
      </c>
      <c r="N1141" s="2" t="s">
        <v>5968</v>
      </c>
      <c r="S1141" s="2" t="s">
        <v>207</v>
      </c>
      <c r="T1141" s="2" t="s">
        <v>2949</v>
      </c>
      <c r="AC1141" s="2">
        <v>26</v>
      </c>
      <c r="AD1141" s="2" t="s">
        <v>117</v>
      </c>
      <c r="AE1141" s="2" t="s">
        <v>3821</v>
      </c>
    </row>
    <row r="1142" spans="1:72" ht="13.5" customHeight="1">
      <c r="A1142" s="5" t="str">
        <f t="shared" si="58"/>
        <v>1861_각현내_060</v>
      </c>
      <c r="B1142" s="2">
        <v>1861</v>
      </c>
      <c r="C1142" s="2" t="s">
        <v>5173</v>
      </c>
      <c r="D1142" s="2" t="s">
        <v>5174</v>
      </c>
      <c r="E1142" s="2">
        <v>1141</v>
      </c>
      <c r="F1142" s="2">
        <v>3</v>
      </c>
      <c r="G1142" s="2" t="s">
        <v>1053</v>
      </c>
      <c r="H1142" s="2" t="s">
        <v>2870</v>
      </c>
      <c r="I1142" s="2">
        <v>24</v>
      </c>
      <c r="L1142" s="2">
        <v>2</v>
      </c>
      <c r="M1142" s="2" t="s">
        <v>5967</v>
      </c>
      <c r="N1142" s="2" t="s">
        <v>5968</v>
      </c>
      <c r="S1142" s="2" t="s">
        <v>207</v>
      </c>
      <c r="T1142" s="2" t="s">
        <v>2949</v>
      </c>
      <c r="AC1142" s="2">
        <v>18</v>
      </c>
      <c r="AD1142" s="2" t="s">
        <v>346</v>
      </c>
      <c r="AE1142" s="2" t="s">
        <v>3846</v>
      </c>
    </row>
    <row r="1143" spans="1:72" ht="13.5" customHeight="1">
      <c r="A1143" s="5" t="str">
        <f t="shared" si="58"/>
        <v>1861_각현내_060</v>
      </c>
      <c r="B1143" s="2">
        <v>1861</v>
      </c>
      <c r="C1143" s="2" t="s">
        <v>5173</v>
      </c>
      <c r="D1143" s="2" t="s">
        <v>5174</v>
      </c>
      <c r="E1143" s="2">
        <v>1142</v>
      </c>
      <c r="F1143" s="2">
        <v>3</v>
      </c>
      <c r="G1143" s="2" t="s">
        <v>1053</v>
      </c>
      <c r="H1143" s="2" t="s">
        <v>2870</v>
      </c>
      <c r="I1143" s="2">
        <v>24</v>
      </c>
      <c r="L1143" s="2">
        <v>3</v>
      </c>
      <c r="M1143" s="2" t="s">
        <v>5969</v>
      </c>
      <c r="N1143" s="2" t="s">
        <v>5970</v>
      </c>
      <c r="T1143" s="2" t="s">
        <v>5220</v>
      </c>
      <c r="U1143" s="2" t="s">
        <v>229</v>
      </c>
      <c r="V1143" s="2" t="s">
        <v>2966</v>
      </c>
      <c r="W1143" s="2" t="s">
        <v>1273</v>
      </c>
      <c r="X1143" s="2" t="s">
        <v>3021</v>
      </c>
      <c r="Y1143" s="2" t="s">
        <v>2119</v>
      </c>
      <c r="Z1143" s="2" t="s">
        <v>3618</v>
      </c>
      <c r="AC1143" s="2">
        <v>66</v>
      </c>
      <c r="AD1143" s="2" t="s">
        <v>312</v>
      </c>
      <c r="AE1143" s="2" t="s">
        <v>3842</v>
      </c>
      <c r="AJ1143" s="2" t="s">
        <v>17</v>
      </c>
      <c r="AK1143" s="2" t="s">
        <v>3864</v>
      </c>
      <c r="AL1143" s="2" t="s">
        <v>2120</v>
      </c>
      <c r="AM1143" s="2" t="s">
        <v>3914</v>
      </c>
      <c r="AT1143" s="2" t="s">
        <v>229</v>
      </c>
      <c r="AU1143" s="2" t="s">
        <v>2966</v>
      </c>
      <c r="AV1143" s="2" t="s">
        <v>2121</v>
      </c>
      <c r="AW1143" s="2" t="s">
        <v>4187</v>
      </c>
      <c r="BG1143" s="2" t="s">
        <v>229</v>
      </c>
      <c r="BH1143" s="2" t="s">
        <v>2966</v>
      </c>
      <c r="BI1143" s="2" t="s">
        <v>1277</v>
      </c>
      <c r="BJ1143" s="2" t="s">
        <v>4239</v>
      </c>
      <c r="BK1143" s="2" t="s">
        <v>229</v>
      </c>
      <c r="BL1143" s="2" t="s">
        <v>2966</v>
      </c>
      <c r="BM1143" s="2" t="s">
        <v>2122</v>
      </c>
      <c r="BN1143" s="2" t="s">
        <v>4652</v>
      </c>
      <c r="BO1143" s="2" t="s">
        <v>40</v>
      </c>
      <c r="BP1143" s="2" t="s">
        <v>3927</v>
      </c>
      <c r="BQ1143" s="2" t="s">
        <v>2123</v>
      </c>
      <c r="BR1143" s="2" t="s">
        <v>5057</v>
      </c>
      <c r="BS1143" s="2" t="s">
        <v>1982</v>
      </c>
      <c r="BT1143" s="2" t="s">
        <v>3912</v>
      </c>
    </row>
    <row r="1144" spans="1:72" ht="13.5" customHeight="1">
      <c r="A1144" s="5" t="str">
        <f t="shared" si="58"/>
        <v>1861_각현내_060</v>
      </c>
      <c r="B1144" s="2">
        <v>1861</v>
      </c>
      <c r="C1144" s="2" t="s">
        <v>5173</v>
      </c>
      <c r="D1144" s="2" t="s">
        <v>5174</v>
      </c>
      <c r="E1144" s="2">
        <v>1143</v>
      </c>
      <c r="F1144" s="2">
        <v>3</v>
      </c>
      <c r="G1144" s="2" t="s">
        <v>1053</v>
      </c>
      <c r="H1144" s="2" t="s">
        <v>2870</v>
      </c>
      <c r="I1144" s="2">
        <v>24</v>
      </c>
      <c r="L1144" s="2">
        <v>3</v>
      </c>
      <c r="M1144" s="2" t="s">
        <v>5969</v>
      </c>
      <c r="N1144" s="2" t="s">
        <v>5970</v>
      </c>
      <c r="S1144" s="2" t="s">
        <v>51</v>
      </c>
      <c r="T1144" s="2" t="s">
        <v>2942</v>
      </c>
      <c r="W1144" s="2" t="s">
        <v>1061</v>
      </c>
      <c r="X1144" s="2" t="s">
        <v>3016</v>
      </c>
      <c r="Y1144" s="2" t="s">
        <v>48</v>
      </c>
      <c r="Z1144" s="2" t="s">
        <v>3034</v>
      </c>
      <c r="AC1144" s="2">
        <v>54</v>
      </c>
      <c r="AD1144" s="2" t="s">
        <v>103</v>
      </c>
      <c r="AE1144" s="2" t="s">
        <v>3816</v>
      </c>
      <c r="AJ1144" s="2" t="s">
        <v>17</v>
      </c>
      <c r="AK1144" s="2" t="s">
        <v>3864</v>
      </c>
      <c r="AL1144" s="2" t="s">
        <v>1062</v>
      </c>
      <c r="AM1144" s="2" t="s">
        <v>3903</v>
      </c>
      <c r="AT1144" s="2" t="s">
        <v>40</v>
      </c>
      <c r="AU1144" s="2" t="s">
        <v>3927</v>
      </c>
      <c r="AV1144" s="2" t="s">
        <v>2124</v>
      </c>
      <c r="AW1144" s="2" t="s">
        <v>4188</v>
      </c>
      <c r="BG1144" s="2" t="s">
        <v>40</v>
      </c>
      <c r="BH1144" s="2" t="s">
        <v>3927</v>
      </c>
      <c r="BI1144" s="2" t="s">
        <v>2125</v>
      </c>
      <c r="BJ1144" s="2" t="s">
        <v>4523</v>
      </c>
      <c r="BK1144" s="2" t="s">
        <v>40</v>
      </c>
      <c r="BL1144" s="2" t="s">
        <v>3927</v>
      </c>
      <c r="BM1144" s="2" t="s">
        <v>2126</v>
      </c>
      <c r="BN1144" s="2" t="s">
        <v>4793</v>
      </c>
      <c r="BO1144" s="2" t="s">
        <v>40</v>
      </c>
      <c r="BP1144" s="2" t="s">
        <v>3927</v>
      </c>
      <c r="BQ1144" s="2" t="s">
        <v>2127</v>
      </c>
      <c r="BR1144" s="2" t="s">
        <v>5058</v>
      </c>
      <c r="BS1144" s="2" t="s">
        <v>245</v>
      </c>
      <c r="BT1144" s="2" t="s">
        <v>3881</v>
      </c>
    </row>
    <row r="1145" spans="1:72" ht="13.5" customHeight="1">
      <c r="A1145" s="5" t="str">
        <f t="shared" si="58"/>
        <v>1861_각현내_060</v>
      </c>
      <c r="B1145" s="2">
        <v>1861</v>
      </c>
      <c r="C1145" s="2" t="s">
        <v>5173</v>
      </c>
      <c r="D1145" s="2" t="s">
        <v>5174</v>
      </c>
      <c r="E1145" s="2">
        <v>1144</v>
      </c>
      <c r="F1145" s="2">
        <v>3</v>
      </c>
      <c r="G1145" s="2" t="s">
        <v>1053</v>
      </c>
      <c r="H1145" s="2" t="s">
        <v>2870</v>
      </c>
      <c r="I1145" s="2">
        <v>24</v>
      </c>
      <c r="L1145" s="2">
        <v>3</v>
      </c>
      <c r="M1145" s="2" t="s">
        <v>5969</v>
      </c>
      <c r="N1145" s="2" t="s">
        <v>5970</v>
      </c>
      <c r="S1145" s="2" t="s">
        <v>109</v>
      </c>
      <c r="T1145" s="2" t="s">
        <v>2945</v>
      </c>
      <c r="Y1145" s="2" t="s">
        <v>2128</v>
      </c>
      <c r="Z1145" s="2" t="s">
        <v>3446</v>
      </c>
      <c r="AC1145" s="2">
        <v>35</v>
      </c>
      <c r="AD1145" s="2" t="s">
        <v>278</v>
      </c>
      <c r="AE1145" s="2" t="s">
        <v>3839</v>
      </c>
    </row>
    <row r="1146" spans="1:72" ht="13.5" customHeight="1">
      <c r="A1146" s="5" t="str">
        <f t="shared" si="58"/>
        <v>1861_각현내_060</v>
      </c>
      <c r="B1146" s="2">
        <v>1861</v>
      </c>
      <c r="C1146" s="2" t="s">
        <v>5173</v>
      </c>
      <c r="D1146" s="2" t="s">
        <v>5174</v>
      </c>
      <c r="E1146" s="2">
        <v>1145</v>
      </c>
      <c r="F1146" s="2">
        <v>3</v>
      </c>
      <c r="G1146" s="2" t="s">
        <v>1053</v>
      </c>
      <c r="H1146" s="2" t="s">
        <v>2870</v>
      </c>
      <c r="I1146" s="2">
        <v>24</v>
      </c>
      <c r="L1146" s="2">
        <v>3</v>
      </c>
      <c r="M1146" s="2" t="s">
        <v>5969</v>
      </c>
      <c r="N1146" s="2" t="s">
        <v>5970</v>
      </c>
      <c r="S1146" s="2" t="s">
        <v>111</v>
      </c>
      <c r="T1146" s="2" t="s">
        <v>2946</v>
      </c>
      <c r="W1146" s="2" t="s">
        <v>2129</v>
      </c>
      <c r="X1146" s="2" t="s">
        <v>3028</v>
      </c>
      <c r="Y1146" s="2" t="s">
        <v>48</v>
      </c>
      <c r="Z1146" s="2" t="s">
        <v>3034</v>
      </c>
      <c r="AC1146" s="2">
        <v>40</v>
      </c>
      <c r="AD1146" s="2" t="s">
        <v>374</v>
      </c>
      <c r="AE1146" s="2" t="s">
        <v>3848</v>
      </c>
    </row>
    <row r="1147" spans="1:72" ht="13.5" customHeight="1">
      <c r="A1147" s="5" t="str">
        <f t="shared" si="58"/>
        <v>1861_각현내_060</v>
      </c>
      <c r="B1147" s="2">
        <v>1861</v>
      </c>
      <c r="C1147" s="2" t="s">
        <v>5173</v>
      </c>
      <c r="D1147" s="2" t="s">
        <v>5174</v>
      </c>
      <c r="E1147" s="2">
        <v>1146</v>
      </c>
      <c r="F1147" s="2">
        <v>3</v>
      </c>
      <c r="G1147" s="2" t="s">
        <v>1053</v>
      </c>
      <c r="H1147" s="2" t="s">
        <v>2870</v>
      </c>
      <c r="I1147" s="2">
        <v>24</v>
      </c>
      <c r="L1147" s="2">
        <v>3</v>
      </c>
      <c r="M1147" s="2" t="s">
        <v>5969</v>
      </c>
      <c r="N1147" s="2" t="s">
        <v>5970</v>
      </c>
      <c r="S1147" s="2" t="s">
        <v>109</v>
      </c>
      <c r="T1147" s="2" t="s">
        <v>2945</v>
      </c>
      <c r="Y1147" s="2" t="s">
        <v>2130</v>
      </c>
      <c r="Z1147" s="2" t="s">
        <v>3619</v>
      </c>
      <c r="AC1147" s="2">
        <v>20</v>
      </c>
      <c r="AD1147" s="2" t="s">
        <v>62</v>
      </c>
      <c r="AE1147" s="2" t="s">
        <v>3806</v>
      </c>
    </row>
    <row r="1148" spans="1:72" ht="13.5" customHeight="1">
      <c r="A1148" s="5" t="str">
        <f t="shared" si="58"/>
        <v>1861_각현내_060</v>
      </c>
      <c r="B1148" s="2">
        <v>1861</v>
      </c>
      <c r="C1148" s="2" t="s">
        <v>5173</v>
      </c>
      <c r="D1148" s="2" t="s">
        <v>5174</v>
      </c>
      <c r="E1148" s="2">
        <v>1147</v>
      </c>
      <c r="F1148" s="2">
        <v>3</v>
      </c>
      <c r="G1148" s="2" t="s">
        <v>1053</v>
      </c>
      <c r="H1148" s="2" t="s">
        <v>2870</v>
      </c>
      <c r="I1148" s="2">
        <v>24</v>
      </c>
      <c r="L1148" s="2">
        <v>3</v>
      </c>
      <c r="M1148" s="2" t="s">
        <v>5969</v>
      </c>
      <c r="N1148" s="2" t="s">
        <v>5970</v>
      </c>
      <c r="S1148" s="2" t="s">
        <v>111</v>
      </c>
      <c r="T1148" s="2" t="s">
        <v>2946</v>
      </c>
      <c r="W1148" s="2" t="s">
        <v>276</v>
      </c>
      <c r="X1148" s="2" t="s">
        <v>2999</v>
      </c>
      <c r="Y1148" s="2" t="s">
        <v>10</v>
      </c>
      <c r="Z1148" s="2" t="s">
        <v>2986</v>
      </c>
      <c r="AC1148" s="2">
        <v>24</v>
      </c>
      <c r="AD1148" s="2" t="s">
        <v>38</v>
      </c>
      <c r="AE1148" s="2" t="s">
        <v>3803</v>
      </c>
    </row>
    <row r="1149" spans="1:72" ht="13.5" customHeight="1">
      <c r="A1149" s="5" t="str">
        <f t="shared" si="58"/>
        <v>1861_각현내_060</v>
      </c>
      <c r="B1149" s="2">
        <v>1861</v>
      </c>
      <c r="C1149" s="2" t="s">
        <v>5173</v>
      </c>
      <c r="D1149" s="2" t="s">
        <v>5174</v>
      </c>
      <c r="E1149" s="2">
        <v>1148</v>
      </c>
      <c r="F1149" s="2">
        <v>3</v>
      </c>
      <c r="G1149" s="2" t="s">
        <v>1053</v>
      </c>
      <c r="H1149" s="2" t="s">
        <v>2870</v>
      </c>
      <c r="I1149" s="2">
        <v>24</v>
      </c>
      <c r="L1149" s="2">
        <v>3</v>
      </c>
      <c r="M1149" s="2" t="s">
        <v>5969</v>
      </c>
      <c r="N1149" s="2" t="s">
        <v>5970</v>
      </c>
      <c r="S1149" s="2" t="s">
        <v>297</v>
      </c>
      <c r="T1149" s="2" t="s">
        <v>2950</v>
      </c>
      <c r="Y1149" s="2" t="s">
        <v>746</v>
      </c>
      <c r="Z1149" s="2" t="s">
        <v>3620</v>
      </c>
      <c r="AC1149" s="2">
        <v>18</v>
      </c>
      <c r="AD1149" s="2" t="s">
        <v>125</v>
      </c>
      <c r="AE1149" s="2" t="s">
        <v>3825</v>
      </c>
    </row>
    <row r="1150" spans="1:72" ht="13.5" customHeight="1">
      <c r="A1150" s="5" t="str">
        <f t="shared" si="58"/>
        <v>1861_각현내_060</v>
      </c>
      <c r="B1150" s="2">
        <v>1861</v>
      </c>
      <c r="C1150" s="2" t="s">
        <v>5173</v>
      </c>
      <c r="D1150" s="2" t="s">
        <v>5174</v>
      </c>
      <c r="E1150" s="2">
        <v>1149</v>
      </c>
      <c r="F1150" s="2">
        <v>3</v>
      </c>
      <c r="G1150" s="2" t="s">
        <v>1053</v>
      </c>
      <c r="H1150" s="2" t="s">
        <v>2870</v>
      </c>
      <c r="I1150" s="2">
        <v>24</v>
      </c>
      <c r="L1150" s="2">
        <v>3</v>
      </c>
      <c r="M1150" s="2" t="s">
        <v>5969</v>
      </c>
      <c r="N1150" s="2" t="s">
        <v>5970</v>
      </c>
      <c r="S1150" s="2" t="s">
        <v>297</v>
      </c>
      <c r="T1150" s="2" t="s">
        <v>2950</v>
      </c>
      <c r="Y1150" s="2" t="s">
        <v>2131</v>
      </c>
      <c r="Z1150" s="2" t="s">
        <v>3621</v>
      </c>
      <c r="AC1150" s="2">
        <v>15</v>
      </c>
      <c r="AD1150" s="2" t="s">
        <v>178</v>
      </c>
      <c r="AE1150" s="2" t="s">
        <v>3830</v>
      </c>
    </row>
    <row r="1151" spans="1:72" ht="13.5" customHeight="1">
      <c r="A1151" s="5" t="str">
        <f t="shared" si="58"/>
        <v>1861_각현내_060</v>
      </c>
      <c r="B1151" s="2">
        <v>1861</v>
      </c>
      <c r="C1151" s="2" t="s">
        <v>5173</v>
      </c>
      <c r="D1151" s="2" t="s">
        <v>5174</v>
      </c>
      <c r="E1151" s="2">
        <v>1150</v>
      </c>
      <c r="F1151" s="2">
        <v>3</v>
      </c>
      <c r="G1151" s="2" t="s">
        <v>1053</v>
      </c>
      <c r="H1151" s="2" t="s">
        <v>2870</v>
      </c>
      <c r="I1151" s="2">
        <v>24</v>
      </c>
      <c r="L1151" s="2">
        <v>3</v>
      </c>
      <c r="M1151" s="2" t="s">
        <v>5969</v>
      </c>
      <c r="N1151" s="2" t="s">
        <v>5970</v>
      </c>
      <c r="S1151" s="2" t="s">
        <v>115</v>
      </c>
      <c r="T1151" s="2" t="s">
        <v>2947</v>
      </c>
      <c r="Y1151" s="2" t="s">
        <v>1538</v>
      </c>
      <c r="Z1151" s="2" t="s">
        <v>3422</v>
      </c>
      <c r="AC1151" s="2">
        <v>36</v>
      </c>
      <c r="AD1151" s="2" t="s">
        <v>285</v>
      </c>
      <c r="AE1151" s="2" t="s">
        <v>3840</v>
      </c>
    </row>
    <row r="1152" spans="1:72" ht="13.5" customHeight="1">
      <c r="A1152" s="5" t="str">
        <f t="shared" si="58"/>
        <v>1861_각현내_060</v>
      </c>
      <c r="B1152" s="2">
        <v>1861</v>
      </c>
      <c r="C1152" s="2" t="s">
        <v>5173</v>
      </c>
      <c r="D1152" s="2" t="s">
        <v>5174</v>
      </c>
      <c r="E1152" s="2">
        <v>1151</v>
      </c>
      <c r="F1152" s="2">
        <v>3</v>
      </c>
      <c r="G1152" s="2" t="s">
        <v>1053</v>
      </c>
      <c r="H1152" s="2" t="s">
        <v>2870</v>
      </c>
      <c r="I1152" s="2">
        <v>24</v>
      </c>
      <c r="L1152" s="2">
        <v>3</v>
      </c>
      <c r="M1152" s="2" t="s">
        <v>5969</v>
      </c>
      <c r="N1152" s="2" t="s">
        <v>5970</v>
      </c>
      <c r="T1152" s="2" t="s">
        <v>5221</v>
      </c>
      <c r="U1152" s="2" t="s">
        <v>66</v>
      </c>
      <c r="V1152" s="2" t="s">
        <v>2961</v>
      </c>
      <c r="Y1152" s="2" t="s">
        <v>2132</v>
      </c>
      <c r="Z1152" s="2" t="s">
        <v>3622</v>
      </c>
      <c r="AC1152" s="2">
        <v>40</v>
      </c>
      <c r="AD1152" s="2" t="s">
        <v>244</v>
      </c>
      <c r="AE1152" s="2" t="s">
        <v>3837</v>
      </c>
    </row>
    <row r="1153" spans="1:72" ht="13.5" customHeight="1">
      <c r="A1153" s="5" t="str">
        <f t="shared" si="58"/>
        <v>1861_각현내_060</v>
      </c>
      <c r="B1153" s="2">
        <v>1861</v>
      </c>
      <c r="C1153" s="2" t="s">
        <v>5173</v>
      </c>
      <c r="D1153" s="2" t="s">
        <v>5174</v>
      </c>
      <c r="E1153" s="2">
        <v>1152</v>
      </c>
      <c r="F1153" s="2">
        <v>3</v>
      </c>
      <c r="G1153" s="2" t="s">
        <v>1053</v>
      </c>
      <c r="H1153" s="2" t="s">
        <v>2870</v>
      </c>
      <c r="I1153" s="2">
        <v>24</v>
      </c>
      <c r="L1153" s="2">
        <v>3</v>
      </c>
      <c r="M1153" s="2" t="s">
        <v>5969</v>
      </c>
      <c r="N1153" s="2" t="s">
        <v>5970</v>
      </c>
      <c r="T1153" s="2" t="s">
        <v>5221</v>
      </c>
      <c r="U1153" s="2" t="s">
        <v>66</v>
      </c>
      <c r="V1153" s="2" t="s">
        <v>2961</v>
      </c>
      <c r="Y1153" s="2" t="s">
        <v>2133</v>
      </c>
      <c r="Z1153" s="2" t="s">
        <v>3623</v>
      </c>
      <c r="AC1153" s="2">
        <v>25</v>
      </c>
      <c r="AD1153" s="2" t="s">
        <v>490</v>
      </c>
      <c r="AE1153" s="2" t="s">
        <v>3854</v>
      </c>
    </row>
    <row r="1154" spans="1:72" ht="13.5" customHeight="1">
      <c r="A1154" s="5" t="str">
        <f t="shared" si="58"/>
        <v>1861_각현내_060</v>
      </c>
      <c r="B1154" s="2">
        <v>1861</v>
      </c>
      <c r="C1154" s="2" t="s">
        <v>5173</v>
      </c>
      <c r="D1154" s="2" t="s">
        <v>5174</v>
      </c>
      <c r="E1154" s="2">
        <v>1153</v>
      </c>
      <c r="F1154" s="2">
        <v>3</v>
      </c>
      <c r="G1154" s="2" t="s">
        <v>1053</v>
      </c>
      <c r="H1154" s="2" t="s">
        <v>2870</v>
      </c>
      <c r="I1154" s="2">
        <v>24</v>
      </c>
      <c r="L1154" s="2">
        <v>4</v>
      </c>
      <c r="M1154" s="2" t="s">
        <v>5971</v>
      </c>
      <c r="N1154" s="2" t="s">
        <v>5972</v>
      </c>
      <c r="O1154" s="2" t="s">
        <v>6</v>
      </c>
      <c r="P1154" s="2" t="s">
        <v>2927</v>
      </c>
      <c r="T1154" s="2" t="s">
        <v>5220</v>
      </c>
      <c r="U1154" s="2" t="s">
        <v>229</v>
      </c>
      <c r="V1154" s="2" t="s">
        <v>2966</v>
      </c>
      <c r="W1154" s="2" t="s">
        <v>215</v>
      </c>
      <c r="X1154" s="2" t="s">
        <v>2995</v>
      </c>
      <c r="Y1154" s="2" t="s">
        <v>2134</v>
      </c>
      <c r="Z1154" s="2" t="s">
        <v>3624</v>
      </c>
      <c r="AC1154" s="2">
        <v>42</v>
      </c>
      <c r="AD1154" s="2" t="s">
        <v>81</v>
      </c>
      <c r="AE1154" s="2" t="s">
        <v>3813</v>
      </c>
      <c r="AJ1154" s="2" t="s">
        <v>17</v>
      </c>
      <c r="AK1154" s="2" t="s">
        <v>3864</v>
      </c>
      <c r="AL1154" s="2" t="s">
        <v>152</v>
      </c>
      <c r="AM1154" s="2" t="s">
        <v>3880</v>
      </c>
      <c r="AT1154" s="2" t="s">
        <v>229</v>
      </c>
      <c r="AU1154" s="2" t="s">
        <v>2966</v>
      </c>
      <c r="AV1154" s="2" t="s">
        <v>2135</v>
      </c>
      <c r="AW1154" s="2" t="s">
        <v>4189</v>
      </c>
      <c r="BG1154" s="2" t="s">
        <v>229</v>
      </c>
      <c r="BH1154" s="2" t="s">
        <v>2966</v>
      </c>
      <c r="BI1154" s="2" t="s">
        <v>716</v>
      </c>
      <c r="BJ1154" s="2" t="s">
        <v>3191</v>
      </c>
      <c r="BK1154" s="2" t="s">
        <v>229</v>
      </c>
      <c r="BL1154" s="2" t="s">
        <v>2966</v>
      </c>
      <c r="BM1154" s="2" t="s">
        <v>2136</v>
      </c>
      <c r="BN1154" s="2" t="s">
        <v>4794</v>
      </c>
      <c r="BO1154" s="2" t="s">
        <v>229</v>
      </c>
      <c r="BP1154" s="2" t="s">
        <v>2966</v>
      </c>
      <c r="BQ1154" s="2" t="s">
        <v>2137</v>
      </c>
      <c r="BR1154" s="2" t="s">
        <v>5418</v>
      </c>
      <c r="BS1154" s="2" t="s">
        <v>94</v>
      </c>
      <c r="BT1154" s="2" t="s">
        <v>5274</v>
      </c>
    </row>
    <row r="1155" spans="1:72" ht="13.5" customHeight="1">
      <c r="A1155" s="5" t="str">
        <f t="shared" si="58"/>
        <v>1861_각현내_060</v>
      </c>
      <c r="B1155" s="2">
        <v>1861</v>
      </c>
      <c r="C1155" s="2" t="s">
        <v>5173</v>
      </c>
      <c r="D1155" s="2" t="s">
        <v>5174</v>
      </c>
      <c r="E1155" s="2">
        <v>1154</v>
      </c>
      <c r="F1155" s="2">
        <v>3</v>
      </c>
      <c r="G1155" s="2" t="s">
        <v>1053</v>
      </c>
      <c r="H1155" s="2" t="s">
        <v>2870</v>
      </c>
      <c r="I1155" s="2">
        <v>24</v>
      </c>
      <c r="L1155" s="2">
        <v>4</v>
      </c>
      <c r="M1155" s="2" t="s">
        <v>5971</v>
      </c>
      <c r="N1155" s="2" t="s">
        <v>5972</v>
      </c>
      <c r="S1155" s="2" t="s">
        <v>51</v>
      </c>
      <c r="T1155" s="2" t="s">
        <v>2942</v>
      </c>
      <c r="W1155" s="2" t="s">
        <v>546</v>
      </c>
      <c r="X1155" s="2" t="s">
        <v>3007</v>
      </c>
      <c r="Y1155" s="2" t="s">
        <v>10</v>
      </c>
      <c r="Z1155" s="2" t="s">
        <v>2986</v>
      </c>
      <c r="AC1155" s="2">
        <v>40</v>
      </c>
      <c r="AD1155" s="2" t="s">
        <v>81</v>
      </c>
      <c r="AE1155" s="2" t="s">
        <v>3813</v>
      </c>
      <c r="AJ1155" s="2" t="s">
        <v>17</v>
      </c>
      <c r="AK1155" s="2" t="s">
        <v>3864</v>
      </c>
      <c r="AL1155" s="2" t="s">
        <v>39</v>
      </c>
      <c r="AM1155" s="2" t="s">
        <v>3867</v>
      </c>
      <c r="AT1155" s="2" t="s">
        <v>229</v>
      </c>
      <c r="AU1155" s="2" t="s">
        <v>2966</v>
      </c>
      <c r="AV1155" s="2" t="s">
        <v>1966</v>
      </c>
      <c r="AW1155" s="2" t="s">
        <v>3566</v>
      </c>
      <c r="BG1155" s="2" t="s">
        <v>229</v>
      </c>
      <c r="BH1155" s="2" t="s">
        <v>2966</v>
      </c>
      <c r="BI1155" s="2" t="s">
        <v>1967</v>
      </c>
      <c r="BJ1155" s="2" t="s">
        <v>5361</v>
      </c>
      <c r="BK1155" s="2" t="s">
        <v>229</v>
      </c>
      <c r="BL1155" s="2" t="s">
        <v>2966</v>
      </c>
      <c r="BM1155" s="2" t="s">
        <v>2138</v>
      </c>
      <c r="BN1155" s="2" t="s">
        <v>4795</v>
      </c>
      <c r="BO1155" s="2" t="s">
        <v>229</v>
      </c>
      <c r="BP1155" s="2" t="s">
        <v>2966</v>
      </c>
      <c r="BQ1155" s="2" t="s">
        <v>2139</v>
      </c>
      <c r="BR1155" s="2" t="s">
        <v>5059</v>
      </c>
      <c r="BS1155" s="2" t="s">
        <v>245</v>
      </c>
      <c r="BT1155" s="2" t="s">
        <v>3881</v>
      </c>
    </row>
    <row r="1156" spans="1:72" ht="13.5" customHeight="1">
      <c r="A1156" s="5" t="str">
        <f t="shared" si="58"/>
        <v>1861_각현내_060</v>
      </c>
      <c r="B1156" s="2">
        <v>1861</v>
      </c>
      <c r="C1156" s="2" t="s">
        <v>5173</v>
      </c>
      <c r="D1156" s="2" t="s">
        <v>5174</v>
      </c>
      <c r="E1156" s="2">
        <v>1155</v>
      </c>
      <c r="F1156" s="2">
        <v>3</v>
      </c>
      <c r="G1156" s="2" t="s">
        <v>1053</v>
      </c>
      <c r="H1156" s="2" t="s">
        <v>2870</v>
      </c>
      <c r="I1156" s="2">
        <v>24</v>
      </c>
      <c r="L1156" s="2">
        <v>4</v>
      </c>
      <c r="M1156" s="2" t="s">
        <v>5971</v>
      </c>
      <c r="N1156" s="2" t="s">
        <v>5972</v>
      </c>
      <c r="S1156" s="2" t="s">
        <v>109</v>
      </c>
      <c r="T1156" s="2" t="s">
        <v>2945</v>
      </c>
      <c r="Y1156" s="2" t="s">
        <v>2140</v>
      </c>
      <c r="Z1156" s="2" t="s">
        <v>3625</v>
      </c>
      <c r="AC1156" s="2">
        <v>13</v>
      </c>
      <c r="AD1156" s="2" t="s">
        <v>72</v>
      </c>
      <c r="AE1156" s="2" t="s">
        <v>3809</v>
      </c>
    </row>
    <row r="1157" spans="1:72" ht="13.5" customHeight="1">
      <c r="A1157" s="5" t="str">
        <f t="shared" si="58"/>
        <v>1861_각현내_060</v>
      </c>
      <c r="B1157" s="2">
        <v>1861</v>
      </c>
      <c r="C1157" s="2" t="s">
        <v>5173</v>
      </c>
      <c r="D1157" s="2" t="s">
        <v>5174</v>
      </c>
      <c r="E1157" s="2">
        <v>1156</v>
      </c>
      <c r="F1157" s="2">
        <v>3</v>
      </c>
      <c r="G1157" s="2" t="s">
        <v>1053</v>
      </c>
      <c r="H1157" s="2" t="s">
        <v>2870</v>
      </c>
      <c r="I1157" s="2">
        <v>24</v>
      </c>
      <c r="L1157" s="2">
        <v>4</v>
      </c>
      <c r="M1157" s="2" t="s">
        <v>5971</v>
      </c>
      <c r="N1157" s="2" t="s">
        <v>5972</v>
      </c>
      <c r="S1157" s="2" t="s">
        <v>207</v>
      </c>
      <c r="T1157" s="2" t="s">
        <v>2949</v>
      </c>
      <c r="AC1157" s="2">
        <v>8</v>
      </c>
      <c r="AD1157" s="2" t="s">
        <v>902</v>
      </c>
      <c r="AE1157" s="2" t="s">
        <v>3859</v>
      </c>
    </row>
    <row r="1158" spans="1:72" ht="13.5" customHeight="1">
      <c r="A1158" s="5" t="str">
        <f t="shared" ref="A1158:A1180" si="59">HYPERLINK("http://kyu.snu.ac.kr/sdhj/index.jsp?type=hj/GK14785_00_IH_0001_061.jpg","1861_각현내_061")</f>
        <v>1861_각현내_061</v>
      </c>
      <c r="B1158" s="2">
        <v>1861</v>
      </c>
      <c r="C1158" s="2" t="s">
        <v>5173</v>
      </c>
      <c r="D1158" s="2" t="s">
        <v>5174</v>
      </c>
      <c r="E1158" s="2">
        <v>1157</v>
      </c>
      <c r="F1158" s="2">
        <v>3</v>
      </c>
      <c r="G1158" s="2" t="s">
        <v>1053</v>
      </c>
      <c r="H1158" s="2" t="s">
        <v>2870</v>
      </c>
      <c r="I1158" s="2">
        <v>24</v>
      </c>
      <c r="L1158" s="2">
        <v>5</v>
      </c>
      <c r="M1158" s="2" t="s">
        <v>5973</v>
      </c>
      <c r="N1158" s="2" t="s">
        <v>5974</v>
      </c>
      <c r="T1158" s="2" t="s">
        <v>5220</v>
      </c>
      <c r="U1158" s="2" t="s">
        <v>229</v>
      </c>
      <c r="V1158" s="2" t="s">
        <v>2966</v>
      </c>
      <c r="W1158" s="2" t="s">
        <v>546</v>
      </c>
      <c r="X1158" s="2" t="s">
        <v>3007</v>
      </c>
      <c r="Y1158" s="2" t="s">
        <v>2141</v>
      </c>
      <c r="Z1158" s="2" t="s">
        <v>3626</v>
      </c>
      <c r="AC1158" s="2">
        <v>65</v>
      </c>
      <c r="AD1158" s="2" t="s">
        <v>65</v>
      </c>
      <c r="AE1158" s="2" t="s">
        <v>3807</v>
      </c>
      <c r="AJ1158" s="2" t="s">
        <v>17</v>
      </c>
      <c r="AK1158" s="2" t="s">
        <v>3864</v>
      </c>
      <c r="AL1158" s="2" t="s">
        <v>39</v>
      </c>
      <c r="AM1158" s="2" t="s">
        <v>3867</v>
      </c>
      <c r="AT1158" s="2" t="s">
        <v>335</v>
      </c>
      <c r="AU1158" s="2" t="s">
        <v>3929</v>
      </c>
      <c r="AV1158" s="2" t="s">
        <v>1490</v>
      </c>
      <c r="AW1158" s="2" t="s">
        <v>5304</v>
      </c>
      <c r="BG1158" s="2" t="s">
        <v>877</v>
      </c>
      <c r="BH1158" s="2" t="s">
        <v>3933</v>
      </c>
      <c r="BI1158" s="2" t="s">
        <v>1491</v>
      </c>
      <c r="BJ1158" s="2" t="s">
        <v>4448</v>
      </c>
      <c r="BK1158" s="2" t="s">
        <v>1316</v>
      </c>
      <c r="BL1158" s="2" t="s">
        <v>3940</v>
      </c>
      <c r="BM1158" s="2" t="s">
        <v>1492</v>
      </c>
      <c r="BN1158" s="2" t="s">
        <v>4726</v>
      </c>
      <c r="BO1158" s="2" t="s">
        <v>1362</v>
      </c>
      <c r="BP1158" s="2" t="s">
        <v>3941</v>
      </c>
      <c r="BQ1158" s="2" t="s">
        <v>1493</v>
      </c>
      <c r="BR1158" s="2" t="s">
        <v>5535</v>
      </c>
      <c r="BS1158" s="2" t="s">
        <v>152</v>
      </c>
      <c r="BT1158" s="2" t="s">
        <v>3880</v>
      </c>
    </row>
    <row r="1159" spans="1:72" ht="13.5" customHeight="1">
      <c r="A1159" s="5" t="str">
        <f t="shared" si="59"/>
        <v>1861_각현내_061</v>
      </c>
      <c r="B1159" s="2">
        <v>1861</v>
      </c>
      <c r="C1159" s="2" t="s">
        <v>5173</v>
      </c>
      <c r="D1159" s="2" t="s">
        <v>5174</v>
      </c>
      <c r="E1159" s="2">
        <v>1158</v>
      </c>
      <c r="F1159" s="2">
        <v>3</v>
      </c>
      <c r="G1159" s="2" t="s">
        <v>1053</v>
      </c>
      <c r="H1159" s="2" t="s">
        <v>2870</v>
      </c>
      <c r="I1159" s="2">
        <v>24</v>
      </c>
      <c r="L1159" s="2">
        <v>5</v>
      </c>
      <c r="M1159" s="2" t="s">
        <v>5973</v>
      </c>
      <c r="N1159" s="2" t="s">
        <v>5974</v>
      </c>
      <c r="S1159" s="2" t="s">
        <v>51</v>
      </c>
      <c r="T1159" s="2" t="s">
        <v>2942</v>
      </c>
      <c r="W1159" s="2" t="s">
        <v>144</v>
      </c>
      <c r="X1159" s="2" t="s">
        <v>5222</v>
      </c>
      <c r="Y1159" s="2" t="s">
        <v>48</v>
      </c>
      <c r="Z1159" s="2" t="s">
        <v>3034</v>
      </c>
      <c r="AC1159" s="2">
        <v>67</v>
      </c>
      <c r="AD1159" s="2" t="s">
        <v>257</v>
      </c>
      <c r="AE1159" s="2" t="s">
        <v>3838</v>
      </c>
      <c r="AJ1159" s="2" t="s">
        <v>17</v>
      </c>
      <c r="AK1159" s="2" t="s">
        <v>3864</v>
      </c>
      <c r="AL1159" s="2" t="s">
        <v>632</v>
      </c>
      <c r="AM1159" s="2" t="s">
        <v>3892</v>
      </c>
      <c r="AT1159" s="2" t="s">
        <v>40</v>
      </c>
      <c r="AU1159" s="2" t="s">
        <v>3927</v>
      </c>
      <c r="AV1159" s="2" t="s">
        <v>2142</v>
      </c>
      <c r="AW1159" s="2" t="s">
        <v>4190</v>
      </c>
      <c r="BG1159" s="2" t="s">
        <v>40</v>
      </c>
      <c r="BH1159" s="2" t="s">
        <v>3927</v>
      </c>
      <c r="BI1159" s="2" t="s">
        <v>2143</v>
      </c>
      <c r="BJ1159" s="2" t="s">
        <v>4524</v>
      </c>
      <c r="BK1159" s="2" t="s">
        <v>40</v>
      </c>
      <c r="BL1159" s="2" t="s">
        <v>3927</v>
      </c>
      <c r="BM1159" s="2" t="s">
        <v>2144</v>
      </c>
      <c r="BN1159" s="2" t="s">
        <v>3115</v>
      </c>
      <c r="BO1159" s="2" t="s">
        <v>40</v>
      </c>
      <c r="BP1159" s="2" t="s">
        <v>3927</v>
      </c>
      <c r="BQ1159" s="2" t="s">
        <v>2145</v>
      </c>
      <c r="BR1159" s="2" t="s">
        <v>5398</v>
      </c>
      <c r="BS1159" s="2" t="s">
        <v>94</v>
      </c>
      <c r="BT1159" s="2" t="s">
        <v>5274</v>
      </c>
    </row>
    <row r="1160" spans="1:72" ht="13.5" customHeight="1">
      <c r="A1160" s="5" t="str">
        <f t="shared" si="59"/>
        <v>1861_각현내_061</v>
      </c>
      <c r="B1160" s="2">
        <v>1861</v>
      </c>
      <c r="C1160" s="2" t="s">
        <v>5173</v>
      </c>
      <c r="D1160" s="2" t="s">
        <v>5174</v>
      </c>
      <c r="E1160" s="2">
        <v>1159</v>
      </c>
      <c r="F1160" s="2">
        <v>3</v>
      </c>
      <c r="G1160" s="2" t="s">
        <v>1053</v>
      </c>
      <c r="H1160" s="2" t="s">
        <v>2870</v>
      </c>
      <c r="I1160" s="2">
        <v>24</v>
      </c>
      <c r="L1160" s="2">
        <v>5</v>
      </c>
      <c r="M1160" s="2" t="s">
        <v>5973</v>
      </c>
      <c r="N1160" s="2" t="s">
        <v>5974</v>
      </c>
      <c r="S1160" s="2" t="s">
        <v>109</v>
      </c>
      <c r="T1160" s="2" t="s">
        <v>2945</v>
      </c>
      <c r="Y1160" s="2" t="s">
        <v>2146</v>
      </c>
      <c r="Z1160" s="2" t="s">
        <v>3627</v>
      </c>
      <c r="AC1160" s="2">
        <v>37</v>
      </c>
      <c r="AD1160" s="2" t="s">
        <v>285</v>
      </c>
      <c r="AE1160" s="2" t="s">
        <v>3840</v>
      </c>
    </row>
    <row r="1161" spans="1:72" ht="13.5" customHeight="1">
      <c r="A1161" s="5" t="str">
        <f t="shared" si="59"/>
        <v>1861_각현내_061</v>
      </c>
      <c r="B1161" s="2">
        <v>1861</v>
      </c>
      <c r="C1161" s="2" t="s">
        <v>5173</v>
      </c>
      <c r="D1161" s="2" t="s">
        <v>5174</v>
      </c>
      <c r="E1161" s="2">
        <v>1160</v>
      </c>
      <c r="F1161" s="2">
        <v>3</v>
      </c>
      <c r="G1161" s="2" t="s">
        <v>1053</v>
      </c>
      <c r="H1161" s="2" t="s">
        <v>2870</v>
      </c>
      <c r="I1161" s="2">
        <v>24</v>
      </c>
      <c r="L1161" s="2">
        <v>5</v>
      </c>
      <c r="M1161" s="2" t="s">
        <v>5973</v>
      </c>
      <c r="N1161" s="2" t="s">
        <v>5974</v>
      </c>
      <c r="S1161" s="2" t="s">
        <v>111</v>
      </c>
      <c r="T1161" s="2" t="s">
        <v>2946</v>
      </c>
      <c r="W1161" s="2" t="s">
        <v>276</v>
      </c>
      <c r="X1161" s="2" t="s">
        <v>2999</v>
      </c>
      <c r="Y1161" s="2" t="s">
        <v>48</v>
      </c>
      <c r="Z1161" s="2" t="s">
        <v>3034</v>
      </c>
      <c r="AC1161" s="2">
        <v>38</v>
      </c>
      <c r="AD1161" s="2" t="s">
        <v>278</v>
      </c>
      <c r="AE1161" s="2" t="s">
        <v>3839</v>
      </c>
    </row>
    <row r="1162" spans="1:72" ht="13.5" customHeight="1">
      <c r="A1162" s="5" t="str">
        <f t="shared" si="59"/>
        <v>1861_각현내_061</v>
      </c>
      <c r="B1162" s="2">
        <v>1861</v>
      </c>
      <c r="C1162" s="2" t="s">
        <v>5173</v>
      </c>
      <c r="D1162" s="2" t="s">
        <v>5174</v>
      </c>
      <c r="E1162" s="2">
        <v>1161</v>
      </c>
      <c r="F1162" s="2">
        <v>3</v>
      </c>
      <c r="G1162" s="2" t="s">
        <v>1053</v>
      </c>
      <c r="H1162" s="2" t="s">
        <v>2870</v>
      </c>
      <c r="I1162" s="2">
        <v>24</v>
      </c>
      <c r="L1162" s="2">
        <v>5</v>
      </c>
      <c r="M1162" s="2" t="s">
        <v>5973</v>
      </c>
      <c r="N1162" s="2" t="s">
        <v>5974</v>
      </c>
      <c r="S1162" s="2" t="s">
        <v>109</v>
      </c>
      <c r="T1162" s="2" t="s">
        <v>2945</v>
      </c>
      <c r="Y1162" s="2" t="s">
        <v>2147</v>
      </c>
      <c r="Z1162" s="2" t="s">
        <v>3628</v>
      </c>
      <c r="AC1162" s="2">
        <v>32</v>
      </c>
      <c r="AD1162" s="2" t="s">
        <v>129</v>
      </c>
      <c r="AE1162" s="2" t="s">
        <v>3826</v>
      </c>
    </row>
    <row r="1163" spans="1:72" ht="13.5" customHeight="1">
      <c r="A1163" s="5" t="str">
        <f t="shared" si="59"/>
        <v>1861_각현내_061</v>
      </c>
      <c r="B1163" s="2">
        <v>1861</v>
      </c>
      <c r="C1163" s="2" t="s">
        <v>5173</v>
      </c>
      <c r="D1163" s="2" t="s">
        <v>5174</v>
      </c>
      <c r="E1163" s="2">
        <v>1162</v>
      </c>
      <c r="F1163" s="2">
        <v>3</v>
      </c>
      <c r="G1163" s="2" t="s">
        <v>1053</v>
      </c>
      <c r="H1163" s="2" t="s">
        <v>2870</v>
      </c>
      <c r="I1163" s="2">
        <v>24</v>
      </c>
      <c r="L1163" s="2">
        <v>5</v>
      </c>
      <c r="M1163" s="2" t="s">
        <v>5973</v>
      </c>
      <c r="N1163" s="2" t="s">
        <v>5974</v>
      </c>
      <c r="S1163" s="2" t="s">
        <v>111</v>
      </c>
      <c r="T1163" s="2" t="s">
        <v>2946</v>
      </c>
      <c r="W1163" s="2" t="s">
        <v>276</v>
      </c>
      <c r="X1163" s="2" t="s">
        <v>2999</v>
      </c>
      <c r="Y1163" s="2" t="s">
        <v>48</v>
      </c>
      <c r="Z1163" s="2" t="s">
        <v>3034</v>
      </c>
      <c r="AC1163" s="2">
        <v>32</v>
      </c>
      <c r="AD1163" s="2" t="s">
        <v>129</v>
      </c>
      <c r="AE1163" s="2" t="s">
        <v>3826</v>
      </c>
    </row>
    <row r="1164" spans="1:72" ht="13.5" customHeight="1">
      <c r="A1164" s="5" t="str">
        <f t="shared" si="59"/>
        <v>1861_각현내_061</v>
      </c>
      <c r="B1164" s="2">
        <v>1861</v>
      </c>
      <c r="C1164" s="2" t="s">
        <v>5173</v>
      </c>
      <c r="D1164" s="2" t="s">
        <v>5174</v>
      </c>
      <c r="E1164" s="2">
        <v>1163</v>
      </c>
      <c r="F1164" s="2">
        <v>3</v>
      </c>
      <c r="G1164" s="2" t="s">
        <v>1053</v>
      </c>
      <c r="H1164" s="2" t="s">
        <v>2870</v>
      </c>
      <c r="I1164" s="2">
        <v>24</v>
      </c>
      <c r="L1164" s="2">
        <v>5</v>
      </c>
      <c r="M1164" s="2" t="s">
        <v>5973</v>
      </c>
      <c r="N1164" s="2" t="s">
        <v>5974</v>
      </c>
      <c r="S1164" s="2" t="s">
        <v>297</v>
      </c>
      <c r="T1164" s="2" t="s">
        <v>2950</v>
      </c>
      <c r="Y1164" s="2" t="s">
        <v>2148</v>
      </c>
      <c r="Z1164" s="2" t="s">
        <v>3629</v>
      </c>
      <c r="AC1164" s="2">
        <v>20</v>
      </c>
      <c r="AD1164" s="2" t="s">
        <v>114</v>
      </c>
      <c r="AE1164" s="2" t="s">
        <v>3820</v>
      </c>
    </row>
    <row r="1165" spans="1:72" ht="13.5" customHeight="1">
      <c r="A1165" s="5" t="str">
        <f t="shared" si="59"/>
        <v>1861_각현내_061</v>
      </c>
      <c r="B1165" s="2">
        <v>1861</v>
      </c>
      <c r="C1165" s="2" t="s">
        <v>5173</v>
      </c>
      <c r="D1165" s="2" t="s">
        <v>5174</v>
      </c>
      <c r="E1165" s="2">
        <v>1164</v>
      </c>
      <c r="F1165" s="2">
        <v>3</v>
      </c>
      <c r="G1165" s="2" t="s">
        <v>1053</v>
      </c>
      <c r="H1165" s="2" t="s">
        <v>2870</v>
      </c>
      <c r="I1165" s="2">
        <v>24</v>
      </c>
      <c r="L1165" s="2">
        <v>5</v>
      </c>
      <c r="M1165" s="2" t="s">
        <v>5973</v>
      </c>
      <c r="N1165" s="2" t="s">
        <v>5974</v>
      </c>
      <c r="S1165" s="2" t="s">
        <v>2149</v>
      </c>
      <c r="T1165" s="2" t="s">
        <v>2956</v>
      </c>
      <c r="W1165" s="2" t="s">
        <v>163</v>
      </c>
      <c r="X1165" s="2" t="s">
        <v>2992</v>
      </c>
      <c r="Y1165" s="2" t="s">
        <v>48</v>
      </c>
      <c r="Z1165" s="2" t="s">
        <v>3034</v>
      </c>
      <c r="AC1165" s="2">
        <v>24</v>
      </c>
      <c r="AD1165" s="2" t="s">
        <v>38</v>
      </c>
      <c r="AE1165" s="2" t="s">
        <v>3803</v>
      </c>
    </row>
    <row r="1166" spans="1:72" ht="13.5" customHeight="1">
      <c r="A1166" s="5" t="str">
        <f t="shared" si="59"/>
        <v>1861_각현내_061</v>
      </c>
      <c r="B1166" s="2">
        <v>1861</v>
      </c>
      <c r="C1166" s="2" t="s">
        <v>5173</v>
      </c>
      <c r="D1166" s="2" t="s">
        <v>5174</v>
      </c>
      <c r="E1166" s="2">
        <v>1165</v>
      </c>
      <c r="F1166" s="2">
        <v>3</v>
      </c>
      <c r="G1166" s="2" t="s">
        <v>1053</v>
      </c>
      <c r="H1166" s="2" t="s">
        <v>2870</v>
      </c>
      <c r="I1166" s="2">
        <v>24</v>
      </c>
      <c r="L1166" s="2">
        <v>5</v>
      </c>
      <c r="M1166" s="2" t="s">
        <v>5973</v>
      </c>
      <c r="N1166" s="2" t="s">
        <v>5974</v>
      </c>
      <c r="S1166" s="2" t="s">
        <v>297</v>
      </c>
      <c r="T1166" s="2" t="s">
        <v>2950</v>
      </c>
      <c r="Y1166" s="2" t="s">
        <v>1925</v>
      </c>
      <c r="Z1166" s="2" t="s">
        <v>3550</v>
      </c>
      <c r="AC1166" s="2">
        <v>8</v>
      </c>
      <c r="AD1166" s="2" t="s">
        <v>461</v>
      </c>
      <c r="AE1166" s="2" t="s">
        <v>3853</v>
      </c>
    </row>
    <row r="1167" spans="1:72" ht="13.5" customHeight="1">
      <c r="A1167" s="5" t="str">
        <f t="shared" si="59"/>
        <v>1861_각현내_061</v>
      </c>
      <c r="B1167" s="2">
        <v>1861</v>
      </c>
      <c r="C1167" s="2" t="s">
        <v>5173</v>
      </c>
      <c r="D1167" s="2" t="s">
        <v>5174</v>
      </c>
      <c r="E1167" s="2">
        <v>1166</v>
      </c>
      <c r="F1167" s="2">
        <v>3</v>
      </c>
      <c r="G1167" s="2" t="s">
        <v>1053</v>
      </c>
      <c r="H1167" s="2" t="s">
        <v>2870</v>
      </c>
      <c r="I1167" s="2">
        <v>24</v>
      </c>
      <c r="L1167" s="2">
        <v>5</v>
      </c>
      <c r="M1167" s="2" t="s">
        <v>5973</v>
      </c>
      <c r="N1167" s="2" t="s">
        <v>5974</v>
      </c>
      <c r="S1167" s="2" t="s">
        <v>297</v>
      </c>
      <c r="T1167" s="2" t="s">
        <v>2950</v>
      </c>
      <c r="Y1167" s="2" t="s">
        <v>2150</v>
      </c>
      <c r="Z1167" s="2" t="s">
        <v>3630</v>
      </c>
      <c r="AC1167" s="2">
        <v>4</v>
      </c>
      <c r="AD1167" s="2" t="s">
        <v>65</v>
      </c>
      <c r="AE1167" s="2" t="s">
        <v>3807</v>
      </c>
    </row>
    <row r="1168" spans="1:72" ht="13.5" customHeight="1">
      <c r="A1168" s="5" t="str">
        <f t="shared" si="59"/>
        <v>1861_각현내_061</v>
      </c>
      <c r="B1168" s="2">
        <v>1861</v>
      </c>
      <c r="C1168" s="2" t="s">
        <v>5173</v>
      </c>
      <c r="D1168" s="2" t="s">
        <v>5174</v>
      </c>
      <c r="E1168" s="2">
        <v>1167</v>
      </c>
      <c r="F1168" s="2">
        <v>3</v>
      </c>
      <c r="G1168" s="2" t="s">
        <v>1053</v>
      </c>
      <c r="H1168" s="2" t="s">
        <v>2870</v>
      </c>
      <c r="I1168" s="2">
        <v>24</v>
      </c>
      <c r="L1168" s="2">
        <v>5</v>
      </c>
      <c r="M1168" s="2" t="s">
        <v>5973</v>
      </c>
      <c r="N1168" s="2" t="s">
        <v>5974</v>
      </c>
      <c r="T1168" s="2" t="s">
        <v>5221</v>
      </c>
      <c r="U1168" s="2" t="s">
        <v>66</v>
      </c>
      <c r="V1168" s="2" t="s">
        <v>2961</v>
      </c>
      <c r="Y1168" s="2" t="s">
        <v>2151</v>
      </c>
      <c r="Z1168" s="2" t="s">
        <v>3631</v>
      </c>
      <c r="AC1168" s="2">
        <v>54</v>
      </c>
      <c r="AD1168" s="2" t="s">
        <v>103</v>
      </c>
      <c r="AE1168" s="2" t="s">
        <v>3816</v>
      </c>
    </row>
    <row r="1169" spans="1:72" ht="13.5" customHeight="1">
      <c r="A1169" s="5" t="str">
        <f t="shared" si="59"/>
        <v>1861_각현내_061</v>
      </c>
      <c r="B1169" s="2">
        <v>1861</v>
      </c>
      <c r="C1169" s="2" t="s">
        <v>5173</v>
      </c>
      <c r="D1169" s="2" t="s">
        <v>5174</v>
      </c>
      <c r="E1169" s="2">
        <v>1168</v>
      </c>
      <c r="F1169" s="2">
        <v>3</v>
      </c>
      <c r="G1169" s="2" t="s">
        <v>1053</v>
      </c>
      <c r="H1169" s="2" t="s">
        <v>2870</v>
      </c>
      <c r="I1169" s="2">
        <v>25</v>
      </c>
      <c r="J1169" s="2" t="s">
        <v>2152</v>
      </c>
      <c r="K1169" s="2" t="s">
        <v>2913</v>
      </c>
      <c r="L1169" s="2">
        <v>1</v>
      </c>
      <c r="M1169" s="2" t="s">
        <v>2152</v>
      </c>
      <c r="N1169" s="2" t="s">
        <v>2913</v>
      </c>
      <c r="T1169" s="2" t="s">
        <v>5220</v>
      </c>
      <c r="U1169" s="2" t="s">
        <v>229</v>
      </c>
      <c r="V1169" s="2" t="s">
        <v>2966</v>
      </c>
      <c r="W1169" s="2" t="s">
        <v>1154</v>
      </c>
      <c r="X1169" s="2" t="s">
        <v>3018</v>
      </c>
      <c r="Y1169" s="2" t="s">
        <v>1565</v>
      </c>
      <c r="Z1169" s="2" t="s">
        <v>3590</v>
      </c>
      <c r="AC1169" s="2">
        <v>69</v>
      </c>
      <c r="AD1169" s="2" t="s">
        <v>902</v>
      </c>
      <c r="AE1169" s="2" t="s">
        <v>3859</v>
      </c>
      <c r="AJ1169" s="2" t="s">
        <v>17</v>
      </c>
      <c r="AK1169" s="2" t="s">
        <v>3864</v>
      </c>
      <c r="AL1169" s="2" t="s">
        <v>152</v>
      </c>
      <c r="AM1169" s="2" t="s">
        <v>3880</v>
      </c>
      <c r="AT1169" s="2" t="s">
        <v>229</v>
      </c>
      <c r="AU1169" s="2" t="s">
        <v>2966</v>
      </c>
      <c r="AV1169" s="2" t="s">
        <v>1156</v>
      </c>
      <c r="AW1169" s="2" t="s">
        <v>4191</v>
      </c>
      <c r="BG1169" s="2" t="s">
        <v>229</v>
      </c>
      <c r="BH1169" s="2" t="s">
        <v>2966</v>
      </c>
      <c r="BI1169" s="2" t="s">
        <v>1157</v>
      </c>
      <c r="BJ1169" s="2" t="s">
        <v>4525</v>
      </c>
      <c r="BK1169" s="2" t="s">
        <v>229</v>
      </c>
      <c r="BL1169" s="2" t="s">
        <v>2966</v>
      </c>
      <c r="BM1169" s="2" t="s">
        <v>2153</v>
      </c>
      <c r="BN1169" s="2" t="s">
        <v>4796</v>
      </c>
      <c r="BO1169" s="2" t="s">
        <v>229</v>
      </c>
      <c r="BP1169" s="2" t="s">
        <v>2966</v>
      </c>
      <c r="BQ1169" s="2" t="s">
        <v>2154</v>
      </c>
      <c r="BR1169" s="2" t="s">
        <v>5472</v>
      </c>
      <c r="BS1169" s="2" t="s">
        <v>1298</v>
      </c>
      <c r="BT1169" s="2" t="s">
        <v>3910</v>
      </c>
    </row>
    <row r="1170" spans="1:72" ht="13.5" customHeight="1">
      <c r="A1170" s="5" t="str">
        <f t="shared" si="59"/>
        <v>1861_각현내_061</v>
      </c>
      <c r="B1170" s="2">
        <v>1861</v>
      </c>
      <c r="C1170" s="2" t="s">
        <v>5173</v>
      </c>
      <c r="D1170" s="2" t="s">
        <v>5174</v>
      </c>
      <c r="E1170" s="2">
        <v>1169</v>
      </c>
      <c r="F1170" s="2">
        <v>3</v>
      </c>
      <c r="G1170" s="2" t="s">
        <v>1053</v>
      </c>
      <c r="H1170" s="2" t="s">
        <v>2870</v>
      </c>
      <c r="I1170" s="2">
        <v>25</v>
      </c>
      <c r="L1170" s="2">
        <v>1</v>
      </c>
      <c r="M1170" s="2" t="s">
        <v>2152</v>
      </c>
      <c r="N1170" s="2" t="s">
        <v>2913</v>
      </c>
      <c r="S1170" s="2" t="s">
        <v>51</v>
      </c>
      <c r="T1170" s="2" t="s">
        <v>2942</v>
      </c>
      <c r="W1170" s="2" t="s">
        <v>199</v>
      </c>
      <c r="X1170" s="2" t="s">
        <v>2994</v>
      </c>
      <c r="Y1170" s="2" t="s">
        <v>10</v>
      </c>
      <c r="Z1170" s="2" t="s">
        <v>2986</v>
      </c>
      <c r="AC1170" s="2">
        <v>70</v>
      </c>
      <c r="AD1170" s="2" t="s">
        <v>86</v>
      </c>
      <c r="AE1170" s="2" t="s">
        <v>3815</v>
      </c>
      <c r="AJ1170" s="2" t="s">
        <v>17</v>
      </c>
      <c r="AK1170" s="2" t="s">
        <v>3864</v>
      </c>
      <c r="AL1170" s="2" t="s">
        <v>201</v>
      </c>
      <c r="AM1170" s="2" t="s">
        <v>3879</v>
      </c>
      <c r="AT1170" s="2" t="s">
        <v>137</v>
      </c>
      <c r="AU1170" s="2" t="s">
        <v>2972</v>
      </c>
      <c r="AV1170" s="2" t="s">
        <v>1511</v>
      </c>
      <c r="AW1170" s="2" t="s">
        <v>4192</v>
      </c>
      <c r="BG1170" s="2" t="s">
        <v>137</v>
      </c>
      <c r="BH1170" s="2" t="s">
        <v>2972</v>
      </c>
      <c r="BI1170" s="2" t="s">
        <v>432</v>
      </c>
      <c r="BJ1170" s="2" t="s">
        <v>4336</v>
      </c>
      <c r="BK1170" s="2" t="s">
        <v>137</v>
      </c>
      <c r="BL1170" s="2" t="s">
        <v>2972</v>
      </c>
      <c r="BM1170" s="2" t="s">
        <v>814</v>
      </c>
      <c r="BN1170" s="2" t="s">
        <v>4022</v>
      </c>
      <c r="BO1170" s="2" t="s">
        <v>137</v>
      </c>
      <c r="BP1170" s="2" t="s">
        <v>2972</v>
      </c>
      <c r="BQ1170" s="2" t="s">
        <v>2155</v>
      </c>
      <c r="BR1170" s="2" t="s">
        <v>5060</v>
      </c>
      <c r="BS1170" s="2" t="s">
        <v>142</v>
      </c>
      <c r="BT1170" s="2" t="s">
        <v>3884</v>
      </c>
    </row>
    <row r="1171" spans="1:72" ht="13.5" customHeight="1">
      <c r="A1171" s="5" t="str">
        <f t="shared" si="59"/>
        <v>1861_각현내_061</v>
      </c>
      <c r="B1171" s="2">
        <v>1861</v>
      </c>
      <c r="C1171" s="2" t="s">
        <v>5173</v>
      </c>
      <c r="D1171" s="2" t="s">
        <v>5174</v>
      </c>
      <c r="E1171" s="2">
        <v>1170</v>
      </c>
      <c r="F1171" s="2">
        <v>3</v>
      </c>
      <c r="G1171" s="2" t="s">
        <v>1053</v>
      </c>
      <c r="H1171" s="2" t="s">
        <v>2870</v>
      </c>
      <c r="I1171" s="2">
        <v>25</v>
      </c>
      <c r="L1171" s="2">
        <v>1</v>
      </c>
      <c r="M1171" s="2" t="s">
        <v>2152</v>
      </c>
      <c r="N1171" s="2" t="s">
        <v>2913</v>
      </c>
      <c r="S1171" s="2" t="s">
        <v>109</v>
      </c>
      <c r="T1171" s="2" t="s">
        <v>2945</v>
      </c>
      <c r="Y1171" s="2" t="s">
        <v>2156</v>
      </c>
      <c r="Z1171" s="2" t="s">
        <v>3632</v>
      </c>
      <c r="AC1171" s="2">
        <v>49</v>
      </c>
      <c r="AD1171" s="2" t="s">
        <v>442</v>
      </c>
      <c r="AE1171" s="2" t="s">
        <v>3850</v>
      </c>
    </row>
    <row r="1172" spans="1:72" ht="13.5" customHeight="1">
      <c r="A1172" s="5" t="str">
        <f t="shared" si="59"/>
        <v>1861_각현내_061</v>
      </c>
      <c r="B1172" s="2">
        <v>1861</v>
      </c>
      <c r="C1172" s="2" t="s">
        <v>5173</v>
      </c>
      <c r="D1172" s="2" t="s">
        <v>5174</v>
      </c>
      <c r="E1172" s="2">
        <v>1171</v>
      </c>
      <c r="F1172" s="2">
        <v>3</v>
      </c>
      <c r="G1172" s="2" t="s">
        <v>1053</v>
      </c>
      <c r="H1172" s="2" t="s">
        <v>2870</v>
      </c>
      <c r="I1172" s="2">
        <v>25</v>
      </c>
      <c r="L1172" s="2">
        <v>1</v>
      </c>
      <c r="M1172" s="2" t="s">
        <v>2152</v>
      </c>
      <c r="N1172" s="2" t="s">
        <v>2913</v>
      </c>
      <c r="S1172" s="2" t="s">
        <v>109</v>
      </c>
      <c r="T1172" s="2" t="s">
        <v>2945</v>
      </c>
      <c r="Y1172" s="2" t="s">
        <v>2157</v>
      </c>
      <c r="Z1172" s="2" t="s">
        <v>3633</v>
      </c>
      <c r="AC1172" s="2">
        <v>26</v>
      </c>
      <c r="AD1172" s="2" t="s">
        <v>53</v>
      </c>
      <c r="AE1172" s="2" t="s">
        <v>3805</v>
      </c>
    </row>
    <row r="1173" spans="1:72" ht="13.5" customHeight="1">
      <c r="A1173" s="5" t="str">
        <f t="shared" si="59"/>
        <v>1861_각현내_061</v>
      </c>
      <c r="B1173" s="2">
        <v>1861</v>
      </c>
      <c r="C1173" s="2" t="s">
        <v>5173</v>
      </c>
      <c r="D1173" s="2" t="s">
        <v>5174</v>
      </c>
      <c r="E1173" s="2">
        <v>1172</v>
      </c>
      <c r="F1173" s="2">
        <v>3</v>
      </c>
      <c r="G1173" s="2" t="s">
        <v>1053</v>
      </c>
      <c r="H1173" s="2" t="s">
        <v>2870</v>
      </c>
      <c r="I1173" s="2">
        <v>25</v>
      </c>
      <c r="L1173" s="2">
        <v>1</v>
      </c>
      <c r="M1173" s="2" t="s">
        <v>2152</v>
      </c>
      <c r="N1173" s="2" t="s">
        <v>2913</v>
      </c>
      <c r="S1173" s="2" t="s">
        <v>207</v>
      </c>
      <c r="T1173" s="2" t="s">
        <v>2949</v>
      </c>
      <c r="AC1173" s="2">
        <v>13</v>
      </c>
      <c r="AD1173" s="2" t="s">
        <v>192</v>
      </c>
      <c r="AE1173" s="2" t="s">
        <v>3831</v>
      </c>
    </row>
    <row r="1174" spans="1:72" ht="13.5" customHeight="1">
      <c r="A1174" s="5" t="str">
        <f t="shared" si="59"/>
        <v>1861_각현내_061</v>
      </c>
      <c r="B1174" s="2">
        <v>1861</v>
      </c>
      <c r="C1174" s="2" t="s">
        <v>5173</v>
      </c>
      <c r="D1174" s="2" t="s">
        <v>5174</v>
      </c>
      <c r="E1174" s="2">
        <v>1173</v>
      </c>
      <c r="F1174" s="2">
        <v>3</v>
      </c>
      <c r="G1174" s="2" t="s">
        <v>1053</v>
      </c>
      <c r="H1174" s="2" t="s">
        <v>2870</v>
      </c>
      <c r="I1174" s="2">
        <v>25</v>
      </c>
      <c r="L1174" s="2">
        <v>1</v>
      </c>
      <c r="M1174" s="2" t="s">
        <v>2152</v>
      </c>
      <c r="N1174" s="2" t="s">
        <v>2913</v>
      </c>
      <c r="T1174" s="2" t="s">
        <v>5221</v>
      </c>
      <c r="U1174" s="2" t="s">
        <v>66</v>
      </c>
      <c r="V1174" s="2" t="s">
        <v>2961</v>
      </c>
      <c r="Y1174" s="2" t="s">
        <v>2158</v>
      </c>
      <c r="Z1174" s="2" t="s">
        <v>3634</v>
      </c>
      <c r="AC1174" s="2">
        <v>17</v>
      </c>
    </row>
    <row r="1175" spans="1:72" ht="13.5" customHeight="1">
      <c r="A1175" s="5" t="str">
        <f t="shared" si="59"/>
        <v>1861_각현내_061</v>
      </c>
      <c r="B1175" s="2">
        <v>1861</v>
      </c>
      <c r="C1175" s="2" t="s">
        <v>5173</v>
      </c>
      <c r="D1175" s="2" t="s">
        <v>5174</v>
      </c>
      <c r="E1175" s="2">
        <v>1174</v>
      </c>
      <c r="F1175" s="2">
        <v>3</v>
      </c>
      <c r="G1175" s="2" t="s">
        <v>1053</v>
      </c>
      <c r="H1175" s="2" t="s">
        <v>2870</v>
      </c>
      <c r="I1175" s="2">
        <v>25</v>
      </c>
      <c r="L1175" s="2">
        <v>1</v>
      </c>
      <c r="M1175" s="2" t="s">
        <v>2152</v>
      </c>
      <c r="N1175" s="2" t="s">
        <v>2913</v>
      </c>
      <c r="T1175" s="2" t="s">
        <v>5221</v>
      </c>
      <c r="U1175" s="2" t="s">
        <v>66</v>
      </c>
      <c r="V1175" s="2" t="s">
        <v>2961</v>
      </c>
      <c r="Y1175" s="2" t="s">
        <v>2012</v>
      </c>
      <c r="Z1175" s="2" t="s">
        <v>3586</v>
      </c>
      <c r="AC1175" s="2">
        <v>31</v>
      </c>
      <c r="AD1175" s="2" t="s">
        <v>129</v>
      </c>
      <c r="AE1175" s="2" t="s">
        <v>3826</v>
      </c>
    </row>
    <row r="1176" spans="1:72" ht="13.5" customHeight="1">
      <c r="A1176" s="5" t="str">
        <f t="shared" si="59"/>
        <v>1861_각현내_061</v>
      </c>
      <c r="B1176" s="2">
        <v>1861</v>
      </c>
      <c r="C1176" s="2" t="s">
        <v>5173</v>
      </c>
      <c r="D1176" s="2" t="s">
        <v>5174</v>
      </c>
      <c r="E1176" s="2">
        <v>1175</v>
      </c>
      <c r="F1176" s="2">
        <v>3</v>
      </c>
      <c r="G1176" s="2" t="s">
        <v>1053</v>
      </c>
      <c r="H1176" s="2" t="s">
        <v>2870</v>
      </c>
      <c r="I1176" s="2">
        <v>25</v>
      </c>
      <c r="L1176" s="2">
        <v>2</v>
      </c>
      <c r="M1176" s="2" t="s">
        <v>5975</v>
      </c>
      <c r="N1176" s="2" t="s">
        <v>5976</v>
      </c>
      <c r="T1176" s="2" t="s">
        <v>5220</v>
      </c>
      <c r="U1176" s="2" t="s">
        <v>229</v>
      </c>
      <c r="V1176" s="2" t="s">
        <v>2966</v>
      </c>
      <c r="W1176" s="2" t="s">
        <v>546</v>
      </c>
      <c r="X1176" s="2" t="s">
        <v>3007</v>
      </c>
      <c r="Y1176" s="2" t="s">
        <v>1708</v>
      </c>
      <c r="Z1176" s="2" t="s">
        <v>3635</v>
      </c>
      <c r="AC1176" s="2">
        <v>84</v>
      </c>
      <c r="AD1176" s="2" t="s">
        <v>119</v>
      </c>
      <c r="AE1176" s="2" t="s">
        <v>3822</v>
      </c>
      <c r="AJ1176" s="2" t="s">
        <v>17</v>
      </c>
      <c r="AK1176" s="2" t="s">
        <v>3864</v>
      </c>
      <c r="AL1176" s="2" t="s">
        <v>39</v>
      </c>
      <c r="AM1176" s="2" t="s">
        <v>3867</v>
      </c>
      <c r="AT1176" s="2" t="s">
        <v>335</v>
      </c>
      <c r="AU1176" s="2" t="s">
        <v>3929</v>
      </c>
      <c r="AV1176" s="2" t="s">
        <v>1490</v>
      </c>
      <c r="AW1176" s="2" t="s">
        <v>5303</v>
      </c>
      <c r="BG1176" s="2" t="s">
        <v>877</v>
      </c>
      <c r="BH1176" s="2" t="s">
        <v>3933</v>
      </c>
      <c r="BI1176" s="2" t="s">
        <v>1491</v>
      </c>
      <c r="BJ1176" s="2" t="s">
        <v>4448</v>
      </c>
      <c r="BK1176" s="2" t="s">
        <v>1316</v>
      </c>
      <c r="BL1176" s="2" t="s">
        <v>3940</v>
      </c>
      <c r="BM1176" s="2" t="s">
        <v>1492</v>
      </c>
      <c r="BN1176" s="2" t="s">
        <v>4726</v>
      </c>
      <c r="BO1176" s="2" t="s">
        <v>1362</v>
      </c>
      <c r="BP1176" s="2" t="s">
        <v>3941</v>
      </c>
      <c r="BQ1176" s="2" t="s">
        <v>1493</v>
      </c>
      <c r="BR1176" s="2" t="s">
        <v>5535</v>
      </c>
      <c r="BS1176" s="2" t="s">
        <v>152</v>
      </c>
      <c r="BT1176" s="2" t="s">
        <v>3880</v>
      </c>
    </row>
    <row r="1177" spans="1:72" ht="13.5" customHeight="1">
      <c r="A1177" s="5" t="str">
        <f t="shared" si="59"/>
        <v>1861_각현내_061</v>
      </c>
      <c r="B1177" s="2">
        <v>1861</v>
      </c>
      <c r="C1177" s="2" t="s">
        <v>5173</v>
      </c>
      <c r="D1177" s="2" t="s">
        <v>5174</v>
      </c>
      <c r="E1177" s="2">
        <v>1176</v>
      </c>
      <c r="F1177" s="2">
        <v>3</v>
      </c>
      <c r="G1177" s="2" t="s">
        <v>1053</v>
      </c>
      <c r="H1177" s="2" t="s">
        <v>2870</v>
      </c>
      <c r="I1177" s="2">
        <v>25</v>
      </c>
      <c r="L1177" s="2">
        <v>2</v>
      </c>
      <c r="M1177" s="2" t="s">
        <v>5975</v>
      </c>
      <c r="N1177" s="2" t="s">
        <v>5976</v>
      </c>
      <c r="S1177" s="2" t="s">
        <v>109</v>
      </c>
      <c r="T1177" s="2" t="s">
        <v>2945</v>
      </c>
      <c r="Y1177" s="2" t="s">
        <v>2159</v>
      </c>
      <c r="Z1177" s="2" t="s">
        <v>3121</v>
      </c>
      <c r="AC1177" s="2">
        <v>50</v>
      </c>
      <c r="AD1177" s="2" t="s">
        <v>74</v>
      </c>
      <c r="AE1177" s="2" t="s">
        <v>3810</v>
      </c>
    </row>
    <row r="1178" spans="1:72" ht="13.5" customHeight="1">
      <c r="A1178" s="5" t="str">
        <f t="shared" si="59"/>
        <v>1861_각현내_061</v>
      </c>
      <c r="B1178" s="2">
        <v>1861</v>
      </c>
      <c r="C1178" s="2" t="s">
        <v>5173</v>
      </c>
      <c r="D1178" s="2" t="s">
        <v>5174</v>
      </c>
      <c r="E1178" s="2">
        <v>1177</v>
      </c>
      <c r="F1178" s="2">
        <v>3</v>
      </c>
      <c r="G1178" s="2" t="s">
        <v>1053</v>
      </c>
      <c r="H1178" s="2" t="s">
        <v>2870</v>
      </c>
      <c r="I1178" s="2">
        <v>25</v>
      </c>
      <c r="L1178" s="2">
        <v>2</v>
      </c>
      <c r="M1178" s="2" t="s">
        <v>5975</v>
      </c>
      <c r="N1178" s="2" t="s">
        <v>5976</v>
      </c>
      <c r="S1178" s="2" t="s">
        <v>111</v>
      </c>
      <c r="T1178" s="2" t="s">
        <v>2946</v>
      </c>
      <c r="W1178" s="2" t="s">
        <v>47</v>
      </c>
      <c r="X1178" s="2" t="s">
        <v>5196</v>
      </c>
      <c r="Y1178" s="2" t="s">
        <v>48</v>
      </c>
      <c r="Z1178" s="2" t="s">
        <v>3034</v>
      </c>
      <c r="AC1178" s="2">
        <v>50</v>
      </c>
      <c r="AD1178" s="2" t="s">
        <v>74</v>
      </c>
      <c r="AE1178" s="2" t="s">
        <v>3810</v>
      </c>
    </row>
    <row r="1179" spans="1:72" ht="13.5" customHeight="1">
      <c r="A1179" s="5" t="str">
        <f t="shared" si="59"/>
        <v>1861_각현내_061</v>
      </c>
      <c r="B1179" s="2">
        <v>1861</v>
      </c>
      <c r="C1179" s="2" t="s">
        <v>5173</v>
      </c>
      <c r="D1179" s="2" t="s">
        <v>5174</v>
      </c>
      <c r="E1179" s="2">
        <v>1178</v>
      </c>
      <c r="F1179" s="2">
        <v>3</v>
      </c>
      <c r="G1179" s="2" t="s">
        <v>1053</v>
      </c>
      <c r="H1179" s="2" t="s">
        <v>2870</v>
      </c>
      <c r="I1179" s="2">
        <v>25</v>
      </c>
      <c r="L1179" s="2">
        <v>2</v>
      </c>
      <c r="M1179" s="2" t="s">
        <v>5975</v>
      </c>
      <c r="N1179" s="2" t="s">
        <v>5976</v>
      </c>
      <c r="S1179" s="2" t="s">
        <v>297</v>
      </c>
      <c r="T1179" s="2" t="s">
        <v>2950</v>
      </c>
      <c r="Y1179" s="2" t="s">
        <v>2160</v>
      </c>
      <c r="Z1179" s="2" t="s">
        <v>3636</v>
      </c>
      <c r="AC1179" s="2">
        <v>28</v>
      </c>
      <c r="AD1179" s="2" t="s">
        <v>79</v>
      </c>
      <c r="AE1179" s="2" t="s">
        <v>3812</v>
      </c>
    </row>
    <row r="1180" spans="1:72" ht="13.5" customHeight="1">
      <c r="A1180" s="5" t="str">
        <f t="shared" si="59"/>
        <v>1861_각현내_061</v>
      </c>
      <c r="B1180" s="2">
        <v>1861</v>
      </c>
      <c r="C1180" s="2" t="s">
        <v>5173</v>
      </c>
      <c r="D1180" s="2" t="s">
        <v>5174</v>
      </c>
      <c r="E1180" s="2">
        <v>1179</v>
      </c>
      <c r="F1180" s="2">
        <v>3</v>
      </c>
      <c r="G1180" s="2" t="s">
        <v>1053</v>
      </c>
      <c r="H1180" s="2" t="s">
        <v>2870</v>
      </c>
      <c r="I1180" s="2">
        <v>25</v>
      </c>
      <c r="L1180" s="2">
        <v>2</v>
      </c>
      <c r="M1180" s="2" t="s">
        <v>5975</v>
      </c>
      <c r="N1180" s="2" t="s">
        <v>5976</v>
      </c>
      <c r="S1180" s="2" t="s">
        <v>297</v>
      </c>
      <c r="T1180" s="2" t="s">
        <v>2950</v>
      </c>
      <c r="Y1180" s="2" t="s">
        <v>2161</v>
      </c>
      <c r="Z1180" s="2" t="s">
        <v>3637</v>
      </c>
      <c r="AC1180" s="2">
        <v>22</v>
      </c>
      <c r="AD1180" s="2" t="s">
        <v>344</v>
      </c>
      <c r="AE1180" s="2" t="s">
        <v>3845</v>
      </c>
    </row>
    <row r="1181" spans="1:72" ht="13.5" customHeight="1">
      <c r="A1181" s="5" t="str">
        <f t="shared" ref="A1181:A1199" si="60">HYPERLINK("http://kyu.snu.ac.kr/sdhj/index.jsp?type=hj/GK14785_00_IH_0001_062.jpg","1861_각현내_062")</f>
        <v>1861_각현내_062</v>
      </c>
      <c r="B1181" s="2">
        <v>1861</v>
      </c>
      <c r="C1181" s="2" t="s">
        <v>5173</v>
      </c>
      <c r="D1181" s="2" t="s">
        <v>5174</v>
      </c>
      <c r="E1181" s="2">
        <v>1180</v>
      </c>
      <c r="F1181" s="2">
        <v>3</v>
      </c>
      <c r="G1181" s="2" t="s">
        <v>1053</v>
      </c>
      <c r="H1181" s="2" t="s">
        <v>2870</v>
      </c>
      <c r="I1181" s="2">
        <v>25</v>
      </c>
      <c r="L1181" s="2">
        <v>2</v>
      </c>
      <c r="M1181" s="2" t="s">
        <v>5975</v>
      </c>
      <c r="N1181" s="2" t="s">
        <v>5976</v>
      </c>
      <c r="S1181" s="2" t="s">
        <v>297</v>
      </c>
      <c r="T1181" s="2" t="s">
        <v>2950</v>
      </c>
      <c r="Y1181" s="2" t="s">
        <v>2162</v>
      </c>
      <c r="Z1181" s="2" t="s">
        <v>3638</v>
      </c>
      <c r="AC1181" s="2">
        <v>18</v>
      </c>
      <c r="AD1181" s="2" t="s">
        <v>346</v>
      </c>
      <c r="AE1181" s="2" t="s">
        <v>3846</v>
      </c>
    </row>
    <row r="1182" spans="1:72" ht="13.5" customHeight="1">
      <c r="A1182" s="5" t="str">
        <f t="shared" si="60"/>
        <v>1861_각현내_062</v>
      </c>
      <c r="B1182" s="2">
        <v>1861</v>
      </c>
      <c r="C1182" s="2" t="s">
        <v>5173</v>
      </c>
      <c r="D1182" s="2" t="s">
        <v>5174</v>
      </c>
      <c r="E1182" s="2">
        <v>1181</v>
      </c>
      <c r="F1182" s="2">
        <v>3</v>
      </c>
      <c r="G1182" s="2" t="s">
        <v>1053</v>
      </c>
      <c r="H1182" s="2" t="s">
        <v>2870</v>
      </c>
      <c r="I1182" s="2">
        <v>25</v>
      </c>
      <c r="L1182" s="2">
        <v>2</v>
      </c>
      <c r="M1182" s="2" t="s">
        <v>5975</v>
      </c>
      <c r="N1182" s="2" t="s">
        <v>5976</v>
      </c>
      <c r="T1182" s="2" t="s">
        <v>5221</v>
      </c>
      <c r="U1182" s="2" t="s">
        <v>66</v>
      </c>
      <c r="V1182" s="2" t="s">
        <v>2961</v>
      </c>
      <c r="Y1182" s="2" t="s">
        <v>2163</v>
      </c>
      <c r="Z1182" s="2" t="s">
        <v>3639</v>
      </c>
      <c r="AC1182" s="2">
        <v>50</v>
      </c>
      <c r="AD1182" s="2" t="s">
        <v>74</v>
      </c>
      <c r="AE1182" s="2" t="s">
        <v>3810</v>
      </c>
    </row>
    <row r="1183" spans="1:72" ht="13.5" customHeight="1">
      <c r="A1183" s="5" t="str">
        <f t="shared" si="60"/>
        <v>1861_각현내_062</v>
      </c>
      <c r="B1183" s="2">
        <v>1861</v>
      </c>
      <c r="C1183" s="2" t="s">
        <v>5173</v>
      </c>
      <c r="D1183" s="2" t="s">
        <v>5174</v>
      </c>
      <c r="E1183" s="2">
        <v>1182</v>
      </c>
      <c r="F1183" s="2">
        <v>3</v>
      </c>
      <c r="G1183" s="2" t="s">
        <v>1053</v>
      </c>
      <c r="H1183" s="2" t="s">
        <v>2870</v>
      </c>
      <c r="I1183" s="2">
        <v>25</v>
      </c>
      <c r="L1183" s="2">
        <v>3</v>
      </c>
      <c r="M1183" s="2" t="s">
        <v>5977</v>
      </c>
      <c r="N1183" s="2" t="s">
        <v>5978</v>
      </c>
      <c r="T1183" s="2" t="s">
        <v>5220</v>
      </c>
      <c r="U1183" s="2" t="s">
        <v>229</v>
      </c>
      <c r="V1183" s="2" t="s">
        <v>2966</v>
      </c>
      <c r="W1183" s="2" t="s">
        <v>95</v>
      </c>
      <c r="X1183" s="2" t="s">
        <v>5192</v>
      </c>
      <c r="Y1183" s="2" t="s">
        <v>2164</v>
      </c>
      <c r="Z1183" s="2" t="s">
        <v>3640</v>
      </c>
      <c r="AC1183" s="2">
        <v>70</v>
      </c>
      <c r="AD1183" s="2" t="s">
        <v>74</v>
      </c>
      <c r="AE1183" s="2" t="s">
        <v>3810</v>
      </c>
      <c r="AJ1183" s="2" t="s">
        <v>17</v>
      </c>
      <c r="AK1183" s="2" t="s">
        <v>3864</v>
      </c>
      <c r="AL1183" s="2" t="s">
        <v>94</v>
      </c>
      <c r="AM1183" s="2" t="s">
        <v>5274</v>
      </c>
      <c r="AT1183" s="2" t="s">
        <v>229</v>
      </c>
      <c r="AU1183" s="2" t="s">
        <v>2966</v>
      </c>
      <c r="AV1183" s="2" t="s">
        <v>2165</v>
      </c>
      <c r="AW1183" s="2" t="s">
        <v>4193</v>
      </c>
      <c r="BG1183" s="2" t="s">
        <v>229</v>
      </c>
      <c r="BH1183" s="2" t="s">
        <v>2966</v>
      </c>
      <c r="BI1183" s="2" t="s">
        <v>1129</v>
      </c>
      <c r="BJ1183" s="2" t="s">
        <v>4487</v>
      </c>
      <c r="BK1183" s="2" t="s">
        <v>229</v>
      </c>
      <c r="BL1183" s="2" t="s">
        <v>2966</v>
      </c>
      <c r="BM1183" s="2" t="s">
        <v>747</v>
      </c>
      <c r="BN1183" s="2" t="s">
        <v>4674</v>
      </c>
      <c r="BO1183" s="2" t="s">
        <v>229</v>
      </c>
      <c r="BP1183" s="2" t="s">
        <v>2966</v>
      </c>
      <c r="BQ1183" s="2" t="s">
        <v>2166</v>
      </c>
      <c r="BR1183" s="2" t="s">
        <v>5061</v>
      </c>
      <c r="BS1183" s="2" t="s">
        <v>89</v>
      </c>
      <c r="BT1183" s="2" t="s">
        <v>3870</v>
      </c>
    </row>
    <row r="1184" spans="1:72" ht="13.5" customHeight="1">
      <c r="A1184" s="5" t="str">
        <f t="shared" si="60"/>
        <v>1861_각현내_062</v>
      </c>
      <c r="B1184" s="2">
        <v>1861</v>
      </c>
      <c r="C1184" s="2" t="s">
        <v>5173</v>
      </c>
      <c r="D1184" s="2" t="s">
        <v>5174</v>
      </c>
      <c r="E1184" s="2">
        <v>1183</v>
      </c>
      <c r="F1184" s="2">
        <v>3</v>
      </c>
      <c r="G1184" s="2" t="s">
        <v>1053</v>
      </c>
      <c r="H1184" s="2" t="s">
        <v>2870</v>
      </c>
      <c r="I1184" s="2">
        <v>25</v>
      </c>
      <c r="L1184" s="2">
        <v>3</v>
      </c>
      <c r="M1184" s="2" t="s">
        <v>5977</v>
      </c>
      <c r="N1184" s="2" t="s">
        <v>5978</v>
      </c>
      <c r="S1184" s="2" t="s">
        <v>109</v>
      </c>
      <c r="T1184" s="2" t="s">
        <v>2945</v>
      </c>
      <c r="Y1184" s="2" t="s">
        <v>2167</v>
      </c>
      <c r="Z1184" s="2" t="s">
        <v>3641</v>
      </c>
      <c r="AC1184" s="2">
        <v>40</v>
      </c>
      <c r="AD1184" s="2" t="s">
        <v>146</v>
      </c>
      <c r="AE1184" s="2" t="s">
        <v>3828</v>
      </c>
    </row>
    <row r="1185" spans="1:72" ht="13.5" customHeight="1">
      <c r="A1185" s="5" t="str">
        <f t="shared" si="60"/>
        <v>1861_각현내_062</v>
      </c>
      <c r="B1185" s="2">
        <v>1861</v>
      </c>
      <c r="C1185" s="2" t="s">
        <v>5173</v>
      </c>
      <c r="D1185" s="2" t="s">
        <v>5174</v>
      </c>
      <c r="E1185" s="2">
        <v>1184</v>
      </c>
      <c r="F1185" s="2">
        <v>3</v>
      </c>
      <c r="G1185" s="2" t="s">
        <v>1053</v>
      </c>
      <c r="H1185" s="2" t="s">
        <v>2870</v>
      </c>
      <c r="I1185" s="2">
        <v>25</v>
      </c>
      <c r="L1185" s="2">
        <v>3</v>
      </c>
      <c r="M1185" s="2" t="s">
        <v>5977</v>
      </c>
      <c r="N1185" s="2" t="s">
        <v>5978</v>
      </c>
      <c r="S1185" s="2" t="s">
        <v>111</v>
      </c>
      <c r="T1185" s="2" t="s">
        <v>2946</v>
      </c>
      <c r="W1185" s="2" t="s">
        <v>127</v>
      </c>
      <c r="X1185" s="2" t="s">
        <v>2989</v>
      </c>
      <c r="Y1185" s="2" t="s">
        <v>10</v>
      </c>
      <c r="Z1185" s="2" t="s">
        <v>2986</v>
      </c>
      <c r="AC1185" s="2">
        <v>40</v>
      </c>
      <c r="AD1185" s="2" t="s">
        <v>146</v>
      </c>
      <c r="AE1185" s="2" t="s">
        <v>3828</v>
      </c>
    </row>
    <row r="1186" spans="1:72" ht="13.5" customHeight="1">
      <c r="A1186" s="5" t="str">
        <f t="shared" si="60"/>
        <v>1861_각현내_062</v>
      </c>
      <c r="B1186" s="2">
        <v>1861</v>
      </c>
      <c r="C1186" s="2" t="s">
        <v>5173</v>
      </c>
      <c r="D1186" s="2" t="s">
        <v>5174</v>
      </c>
      <c r="E1186" s="2">
        <v>1185</v>
      </c>
      <c r="F1186" s="2">
        <v>3</v>
      </c>
      <c r="G1186" s="2" t="s">
        <v>1053</v>
      </c>
      <c r="H1186" s="2" t="s">
        <v>2870</v>
      </c>
      <c r="I1186" s="2">
        <v>25</v>
      </c>
      <c r="L1186" s="2">
        <v>3</v>
      </c>
      <c r="M1186" s="2" t="s">
        <v>5977</v>
      </c>
      <c r="N1186" s="2" t="s">
        <v>5978</v>
      </c>
      <c r="S1186" s="2" t="s">
        <v>297</v>
      </c>
      <c r="T1186" s="2" t="s">
        <v>2950</v>
      </c>
      <c r="Y1186" s="2" t="s">
        <v>2168</v>
      </c>
      <c r="Z1186" s="2" t="s">
        <v>3642</v>
      </c>
      <c r="AC1186" s="2">
        <v>15</v>
      </c>
      <c r="AD1186" s="2" t="s">
        <v>178</v>
      </c>
      <c r="AE1186" s="2" t="s">
        <v>3830</v>
      </c>
    </row>
    <row r="1187" spans="1:72" ht="13.5" customHeight="1">
      <c r="A1187" s="5" t="str">
        <f t="shared" si="60"/>
        <v>1861_각현내_062</v>
      </c>
      <c r="B1187" s="2">
        <v>1861</v>
      </c>
      <c r="C1187" s="2" t="s">
        <v>5173</v>
      </c>
      <c r="D1187" s="2" t="s">
        <v>5174</v>
      </c>
      <c r="E1187" s="2">
        <v>1186</v>
      </c>
      <c r="F1187" s="2">
        <v>3</v>
      </c>
      <c r="G1187" s="2" t="s">
        <v>1053</v>
      </c>
      <c r="H1187" s="2" t="s">
        <v>2870</v>
      </c>
      <c r="I1187" s="2">
        <v>25</v>
      </c>
      <c r="L1187" s="2">
        <v>3</v>
      </c>
      <c r="M1187" s="2" t="s">
        <v>5977</v>
      </c>
      <c r="N1187" s="2" t="s">
        <v>5978</v>
      </c>
      <c r="S1187" s="2" t="s">
        <v>297</v>
      </c>
      <c r="T1187" s="2" t="s">
        <v>2950</v>
      </c>
      <c r="Y1187" s="2" t="s">
        <v>2169</v>
      </c>
      <c r="Z1187" s="2" t="s">
        <v>3005</v>
      </c>
      <c r="AC1187" s="2">
        <v>11</v>
      </c>
      <c r="AD1187" s="2" t="s">
        <v>353</v>
      </c>
      <c r="AE1187" s="2" t="s">
        <v>3847</v>
      </c>
    </row>
    <row r="1188" spans="1:72" ht="13.5" customHeight="1">
      <c r="A1188" s="5" t="str">
        <f t="shared" si="60"/>
        <v>1861_각현내_062</v>
      </c>
      <c r="B1188" s="2">
        <v>1861</v>
      </c>
      <c r="C1188" s="2" t="s">
        <v>5173</v>
      </c>
      <c r="D1188" s="2" t="s">
        <v>5174</v>
      </c>
      <c r="E1188" s="2">
        <v>1187</v>
      </c>
      <c r="F1188" s="2">
        <v>3</v>
      </c>
      <c r="G1188" s="2" t="s">
        <v>1053</v>
      </c>
      <c r="H1188" s="2" t="s">
        <v>2870</v>
      </c>
      <c r="I1188" s="2">
        <v>25</v>
      </c>
      <c r="L1188" s="2">
        <v>3</v>
      </c>
      <c r="M1188" s="2" t="s">
        <v>5977</v>
      </c>
      <c r="N1188" s="2" t="s">
        <v>5978</v>
      </c>
      <c r="S1188" s="2" t="s">
        <v>1121</v>
      </c>
      <c r="T1188" s="2" t="s">
        <v>2951</v>
      </c>
      <c r="AC1188" s="2">
        <v>15</v>
      </c>
      <c r="AD1188" s="2" t="s">
        <v>552</v>
      </c>
      <c r="AE1188" s="2" t="s">
        <v>3857</v>
      </c>
    </row>
    <row r="1189" spans="1:72" ht="13.5" customHeight="1">
      <c r="A1189" s="5" t="str">
        <f t="shared" si="60"/>
        <v>1861_각현내_062</v>
      </c>
      <c r="B1189" s="2">
        <v>1861</v>
      </c>
      <c r="C1189" s="2" t="s">
        <v>5173</v>
      </c>
      <c r="D1189" s="2" t="s">
        <v>5174</v>
      </c>
      <c r="E1189" s="2">
        <v>1188</v>
      </c>
      <c r="F1189" s="2">
        <v>3</v>
      </c>
      <c r="G1189" s="2" t="s">
        <v>1053</v>
      </c>
      <c r="H1189" s="2" t="s">
        <v>2870</v>
      </c>
      <c r="I1189" s="2">
        <v>25</v>
      </c>
      <c r="L1189" s="2">
        <v>3</v>
      </c>
      <c r="M1189" s="2" t="s">
        <v>5977</v>
      </c>
      <c r="N1189" s="2" t="s">
        <v>5978</v>
      </c>
      <c r="S1189" s="2" t="s">
        <v>207</v>
      </c>
      <c r="T1189" s="2" t="s">
        <v>2949</v>
      </c>
      <c r="AC1189" s="2">
        <v>13</v>
      </c>
      <c r="AD1189" s="2" t="s">
        <v>72</v>
      </c>
      <c r="AE1189" s="2" t="s">
        <v>3809</v>
      </c>
    </row>
    <row r="1190" spans="1:72" ht="13.5" customHeight="1">
      <c r="A1190" s="5" t="str">
        <f t="shared" si="60"/>
        <v>1861_각현내_062</v>
      </c>
      <c r="B1190" s="2">
        <v>1861</v>
      </c>
      <c r="C1190" s="2" t="s">
        <v>5173</v>
      </c>
      <c r="D1190" s="2" t="s">
        <v>5174</v>
      </c>
      <c r="E1190" s="2">
        <v>1189</v>
      </c>
      <c r="F1190" s="2">
        <v>3</v>
      </c>
      <c r="G1190" s="2" t="s">
        <v>1053</v>
      </c>
      <c r="H1190" s="2" t="s">
        <v>2870</v>
      </c>
      <c r="I1190" s="2">
        <v>25</v>
      </c>
      <c r="L1190" s="2">
        <v>3</v>
      </c>
      <c r="M1190" s="2" t="s">
        <v>5977</v>
      </c>
      <c r="N1190" s="2" t="s">
        <v>5978</v>
      </c>
      <c r="T1190" s="2" t="s">
        <v>5221</v>
      </c>
      <c r="U1190" s="2" t="s">
        <v>66</v>
      </c>
      <c r="V1190" s="2" t="s">
        <v>2961</v>
      </c>
      <c r="Y1190" s="2" t="s">
        <v>1713</v>
      </c>
      <c r="Z1190" s="2" t="s">
        <v>3478</v>
      </c>
      <c r="AC1190" s="2">
        <v>8</v>
      </c>
      <c r="AD1190" s="2" t="s">
        <v>902</v>
      </c>
      <c r="AE1190" s="2" t="s">
        <v>3859</v>
      </c>
    </row>
    <row r="1191" spans="1:72" ht="13.5" customHeight="1">
      <c r="A1191" s="5" t="str">
        <f t="shared" si="60"/>
        <v>1861_각현내_062</v>
      </c>
      <c r="B1191" s="2">
        <v>1861</v>
      </c>
      <c r="C1191" s="2" t="s">
        <v>5173</v>
      </c>
      <c r="D1191" s="2" t="s">
        <v>5174</v>
      </c>
      <c r="E1191" s="2">
        <v>1190</v>
      </c>
      <c r="F1191" s="2">
        <v>3</v>
      </c>
      <c r="G1191" s="2" t="s">
        <v>1053</v>
      </c>
      <c r="H1191" s="2" t="s">
        <v>2870</v>
      </c>
      <c r="I1191" s="2">
        <v>25</v>
      </c>
      <c r="L1191" s="2">
        <v>4</v>
      </c>
      <c r="M1191" s="2" t="s">
        <v>5979</v>
      </c>
      <c r="N1191" s="2" t="s">
        <v>5980</v>
      </c>
      <c r="O1191" s="2" t="s">
        <v>6</v>
      </c>
      <c r="P1191" s="2" t="s">
        <v>2927</v>
      </c>
      <c r="T1191" s="2" t="s">
        <v>5220</v>
      </c>
      <c r="U1191" s="2" t="s">
        <v>229</v>
      </c>
      <c r="V1191" s="2" t="s">
        <v>2966</v>
      </c>
      <c r="W1191" s="2" t="s">
        <v>135</v>
      </c>
      <c r="X1191" s="2" t="s">
        <v>2990</v>
      </c>
      <c r="Y1191" s="2" t="s">
        <v>2170</v>
      </c>
      <c r="Z1191" s="2" t="s">
        <v>3048</v>
      </c>
      <c r="AC1191" s="2">
        <v>30</v>
      </c>
      <c r="AD1191" s="2" t="s">
        <v>77</v>
      </c>
      <c r="AE1191" s="2" t="s">
        <v>3811</v>
      </c>
      <c r="AJ1191" s="2" t="s">
        <v>17</v>
      </c>
      <c r="AK1191" s="2" t="s">
        <v>3864</v>
      </c>
      <c r="AL1191" s="2" t="s">
        <v>39</v>
      </c>
      <c r="AM1191" s="2" t="s">
        <v>3867</v>
      </c>
      <c r="AT1191" s="2" t="s">
        <v>229</v>
      </c>
      <c r="AU1191" s="2" t="s">
        <v>2966</v>
      </c>
      <c r="AV1191" s="2" t="s">
        <v>1934</v>
      </c>
      <c r="AW1191" s="2" t="s">
        <v>4162</v>
      </c>
      <c r="BG1191" s="2" t="s">
        <v>229</v>
      </c>
      <c r="BH1191" s="2" t="s">
        <v>2966</v>
      </c>
      <c r="BI1191" s="2" t="s">
        <v>1510</v>
      </c>
      <c r="BJ1191" s="2" t="s">
        <v>4451</v>
      </c>
      <c r="BK1191" s="2" t="s">
        <v>229</v>
      </c>
      <c r="BL1191" s="2" t="s">
        <v>2966</v>
      </c>
      <c r="BM1191" s="2" t="s">
        <v>1511</v>
      </c>
      <c r="BN1191" s="2" t="s">
        <v>4192</v>
      </c>
      <c r="BO1191" s="2" t="s">
        <v>229</v>
      </c>
      <c r="BP1191" s="2" t="s">
        <v>2966</v>
      </c>
      <c r="BQ1191" s="2" t="s">
        <v>2171</v>
      </c>
      <c r="BR1191" s="2" t="s">
        <v>5062</v>
      </c>
      <c r="BS1191" s="2" t="s">
        <v>214</v>
      </c>
      <c r="BT1191" s="2" t="s">
        <v>3896</v>
      </c>
    </row>
    <row r="1192" spans="1:72" ht="13.5" customHeight="1">
      <c r="A1192" s="5" t="str">
        <f t="shared" si="60"/>
        <v>1861_각현내_062</v>
      </c>
      <c r="B1192" s="2">
        <v>1861</v>
      </c>
      <c r="C1192" s="2" t="s">
        <v>5173</v>
      </c>
      <c r="D1192" s="2" t="s">
        <v>5174</v>
      </c>
      <c r="E1192" s="2">
        <v>1191</v>
      </c>
      <c r="F1192" s="2">
        <v>3</v>
      </c>
      <c r="G1192" s="2" t="s">
        <v>1053</v>
      </c>
      <c r="H1192" s="2" t="s">
        <v>2870</v>
      </c>
      <c r="I1192" s="2">
        <v>25</v>
      </c>
      <c r="L1192" s="2">
        <v>4</v>
      </c>
      <c r="M1192" s="2" t="s">
        <v>5979</v>
      </c>
      <c r="N1192" s="2" t="s">
        <v>5980</v>
      </c>
      <c r="S1192" s="2" t="s">
        <v>51</v>
      </c>
      <c r="T1192" s="2" t="s">
        <v>2942</v>
      </c>
      <c r="W1192" s="2" t="s">
        <v>1638</v>
      </c>
      <c r="X1192" s="2" t="s">
        <v>3024</v>
      </c>
      <c r="Y1192" s="2" t="s">
        <v>10</v>
      </c>
      <c r="Z1192" s="2" t="s">
        <v>2986</v>
      </c>
      <c r="AC1192" s="2">
        <v>30</v>
      </c>
      <c r="AD1192" s="2" t="s">
        <v>77</v>
      </c>
      <c r="AE1192" s="2" t="s">
        <v>3811</v>
      </c>
      <c r="AJ1192" s="2" t="s">
        <v>17</v>
      </c>
      <c r="AK1192" s="2" t="s">
        <v>3864</v>
      </c>
      <c r="AL1192" s="2" t="s">
        <v>101</v>
      </c>
      <c r="AM1192" s="2" t="s">
        <v>3895</v>
      </c>
      <c r="AT1192" s="2" t="s">
        <v>137</v>
      </c>
      <c r="AU1192" s="2" t="s">
        <v>2972</v>
      </c>
      <c r="AV1192" s="2" t="s">
        <v>2172</v>
      </c>
      <c r="AW1192" s="2" t="s">
        <v>4194</v>
      </c>
      <c r="BG1192" s="2" t="s">
        <v>137</v>
      </c>
      <c r="BH1192" s="2" t="s">
        <v>2972</v>
      </c>
      <c r="BI1192" s="2" t="s">
        <v>2173</v>
      </c>
      <c r="BJ1192" s="2" t="s">
        <v>4526</v>
      </c>
      <c r="BK1192" s="2" t="s">
        <v>137</v>
      </c>
      <c r="BL1192" s="2" t="s">
        <v>2972</v>
      </c>
      <c r="BM1192" s="2" t="s">
        <v>2174</v>
      </c>
      <c r="BN1192" s="2" t="s">
        <v>3347</v>
      </c>
      <c r="BO1192" s="2" t="s">
        <v>137</v>
      </c>
      <c r="BP1192" s="2" t="s">
        <v>2972</v>
      </c>
      <c r="BQ1192" s="2" t="s">
        <v>2175</v>
      </c>
      <c r="BR1192" s="2" t="s">
        <v>5063</v>
      </c>
      <c r="BS1192" s="2" t="s">
        <v>39</v>
      </c>
      <c r="BT1192" s="2" t="s">
        <v>3867</v>
      </c>
    </row>
    <row r="1193" spans="1:72" ht="13.5" customHeight="1">
      <c r="A1193" s="5" t="str">
        <f t="shared" si="60"/>
        <v>1861_각현내_062</v>
      </c>
      <c r="B1193" s="2">
        <v>1861</v>
      </c>
      <c r="C1193" s="2" t="s">
        <v>5173</v>
      </c>
      <c r="D1193" s="2" t="s">
        <v>5174</v>
      </c>
      <c r="E1193" s="2">
        <v>1192</v>
      </c>
      <c r="F1193" s="2">
        <v>3</v>
      </c>
      <c r="G1193" s="2" t="s">
        <v>1053</v>
      </c>
      <c r="H1193" s="2" t="s">
        <v>2870</v>
      </c>
      <c r="I1193" s="2">
        <v>25</v>
      </c>
      <c r="L1193" s="2">
        <v>4</v>
      </c>
      <c r="M1193" s="2" t="s">
        <v>5979</v>
      </c>
      <c r="N1193" s="2" t="s">
        <v>5980</v>
      </c>
      <c r="S1193" s="2" t="s">
        <v>109</v>
      </c>
      <c r="T1193" s="2" t="s">
        <v>2945</v>
      </c>
      <c r="Y1193" s="2" t="s">
        <v>2176</v>
      </c>
      <c r="Z1193" s="2" t="s">
        <v>3643</v>
      </c>
      <c r="AC1193" s="2">
        <v>10</v>
      </c>
      <c r="AD1193" s="2" t="s">
        <v>86</v>
      </c>
      <c r="AE1193" s="2" t="s">
        <v>3815</v>
      </c>
    </row>
    <row r="1194" spans="1:72" ht="13.5" customHeight="1">
      <c r="A1194" s="5" t="str">
        <f t="shared" si="60"/>
        <v>1861_각현내_062</v>
      </c>
      <c r="B1194" s="2">
        <v>1861</v>
      </c>
      <c r="C1194" s="2" t="s">
        <v>5173</v>
      </c>
      <c r="D1194" s="2" t="s">
        <v>5174</v>
      </c>
      <c r="E1194" s="2">
        <v>1193</v>
      </c>
      <c r="F1194" s="2">
        <v>3</v>
      </c>
      <c r="G1194" s="2" t="s">
        <v>1053</v>
      </c>
      <c r="H1194" s="2" t="s">
        <v>2870</v>
      </c>
      <c r="I1194" s="2">
        <v>25</v>
      </c>
      <c r="L1194" s="2">
        <v>5</v>
      </c>
      <c r="M1194" s="2" t="s">
        <v>5981</v>
      </c>
      <c r="N1194" s="2" t="s">
        <v>5982</v>
      </c>
      <c r="T1194" s="2" t="s">
        <v>5220</v>
      </c>
      <c r="U1194" s="2" t="s">
        <v>229</v>
      </c>
      <c r="V1194" s="2" t="s">
        <v>2966</v>
      </c>
      <c r="W1194" s="2" t="s">
        <v>546</v>
      </c>
      <c r="X1194" s="2" t="s">
        <v>3007</v>
      </c>
      <c r="Y1194" s="2" t="s">
        <v>2039</v>
      </c>
      <c r="Z1194" s="2" t="s">
        <v>3644</v>
      </c>
      <c r="AC1194" s="2">
        <v>57</v>
      </c>
      <c r="AD1194" s="2" t="s">
        <v>49</v>
      </c>
      <c r="AE1194" s="2" t="s">
        <v>3804</v>
      </c>
      <c r="AJ1194" s="2" t="s">
        <v>17</v>
      </c>
      <c r="AK1194" s="2" t="s">
        <v>3864</v>
      </c>
      <c r="AL1194" s="2" t="s">
        <v>39</v>
      </c>
      <c r="AM1194" s="2" t="s">
        <v>3867</v>
      </c>
      <c r="AT1194" s="2" t="s">
        <v>1314</v>
      </c>
      <c r="AU1194" s="2" t="s">
        <v>3936</v>
      </c>
      <c r="AV1194" s="2" t="s">
        <v>1315</v>
      </c>
      <c r="AW1194" s="2" t="s">
        <v>4084</v>
      </c>
      <c r="BG1194" s="2" t="s">
        <v>229</v>
      </c>
      <c r="BH1194" s="2" t="s">
        <v>2966</v>
      </c>
      <c r="BI1194" s="2" t="s">
        <v>1317</v>
      </c>
      <c r="BJ1194" s="2" t="s">
        <v>4430</v>
      </c>
      <c r="BK1194" s="2" t="s">
        <v>1318</v>
      </c>
      <c r="BL1194" s="2" t="s">
        <v>4614</v>
      </c>
      <c r="BM1194" s="2" t="s">
        <v>1319</v>
      </c>
      <c r="BN1194" s="2" t="s">
        <v>4375</v>
      </c>
      <c r="BO1194" s="2" t="s">
        <v>137</v>
      </c>
      <c r="BP1194" s="2" t="s">
        <v>2972</v>
      </c>
      <c r="BQ1194" s="2" t="s">
        <v>1320</v>
      </c>
      <c r="BR1194" s="2" t="s">
        <v>4979</v>
      </c>
      <c r="BS1194" s="2" t="s">
        <v>164</v>
      </c>
      <c r="BT1194" s="2" t="s">
        <v>3876</v>
      </c>
    </row>
    <row r="1195" spans="1:72" ht="13.5" customHeight="1">
      <c r="A1195" s="5" t="str">
        <f t="shared" si="60"/>
        <v>1861_각현내_062</v>
      </c>
      <c r="B1195" s="2">
        <v>1861</v>
      </c>
      <c r="C1195" s="2" t="s">
        <v>5173</v>
      </c>
      <c r="D1195" s="2" t="s">
        <v>5174</v>
      </c>
      <c r="E1195" s="2">
        <v>1194</v>
      </c>
      <c r="F1195" s="2">
        <v>3</v>
      </c>
      <c r="G1195" s="2" t="s">
        <v>1053</v>
      </c>
      <c r="H1195" s="2" t="s">
        <v>2870</v>
      </c>
      <c r="I1195" s="2">
        <v>25</v>
      </c>
      <c r="L1195" s="2">
        <v>5</v>
      </c>
      <c r="M1195" s="2" t="s">
        <v>5981</v>
      </c>
      <c r="N1195" s="2" t="s">
        <v>5982</v>
      </c>
      <c r="S1195" s="2" t="s">
        <v>51</v>
      </c>
      <c r="T1195" s="2" t="s">
        <v>2942</v>
      </c>
      <c r="W1195" s="2" t="s">
        <v>135</v>
      </c>
      <c r="X1195" s="2" t="s">
        <v>2990</v>
      </c>
      <c r="Y1195" s="2" t="s">
        <v>10</v>
      </c>
      <c r="Z1195" s="2" t="s">
        <v>2986</v>
      </c>
      <c r="AC1195" s="2">
        <v>54</v>
      </c>
      <c r="AD1195" s="2" t="s">
        <v>103</v>
      </c>
      <c r="AE1195" s="2" t="s">
        <v>3816</v>
      </c>
      <c r="AJ1195" s="2" t="s">
        <v>17</v>
      </c>
      <c r="AK1195" s="2" t="s">
        <v>3864</v>
      </c>
      <c r="AL1195" s="2" t="s">
        <v>39</v>
      </c>
      <c r="AM1195" s="2" t="s">
        <v>3867</v>
      </c>
      <c r="AT1195" s="2" t="s">
        <v>137</v>
      </c>
      <c r="AU1195" s="2" t="s">
        <v>2972</v>
      </c>
      <c r="AV1195" s="2" t="s">
        <v>2177</v>
      </c>
      <c r="AW1195" s="2" t="s">
        <v>5312</v>
      </c>
      <c r="BG1195" s="2" t="s">
        <v>137</v>
      </c>
      <c r="BH1195" s="2" t="s">
        <v>2972</v>
      </c>
      <c r="BI1195" s="2" t="s">
        <v>2178</v>
      </c>
      <c r="BJ1195" s="2" t="s">
        <v>4527</v>
      </c>
      <c r="BK1195" s="2" t="s">
        <v>137</v>
      </c>
      <c r="BL1195" s="2" t="s">
        <v>2972</v>
      </c>
      <c r="BM1195" s="2" t="s">
        <v>2179</v>
      </c>
      <c r="BN1195" s="2" t="s">
        <v>4797</v>
      </c>
      <c r="BO1195" s="2" t="s">
        <v>137</v>
      </c>
      <c r="BP1195" s="2" t="s">
        <v>2972</v>
      </c>
      <c r="BQ1195" s="2" t="s">
        <v>2180</v>
      </c>
      <c r="BR1195" s="2" t="s">
        <v>5064</v>
      </c>
      <c r="BS1195" s="2" t="s">
        <v>89</v>
      </c>
      <c r="BT1195" s="2" t="s">
        <v>3870</v>
      </c>
    </row>
    <row r="1196" spans="1:72" ht="13.5" customHeight="1">
      <c r="A1196" s="5" t="str">
        <f t="shared" si="60"/>
        <v>1861_각현내_062</v>
      </c>
      <c r="B1196" s="2">
        <v>1861</v>
      </c>
      <c r="C1196" s="2" t="s">
        <v>5173</v>
      </c>
      <c r="D1196" s="2" t="s">
        <v>5174</v>
      </c>
      <c r="E1196" s="2">
        <v>1195</v>
      </c>
      <c r="F1196" s="2">
        <v>3</v>
      </c>
      <c r="G1196" s="2" t="s">
        <v>1053</v>
      </c>
      <c r="H1196" s="2" t="s">
        <v>2870</v>
      </c>
      <c r="I1196" s="2">
        <v>25</v>
      </c>
      <c r="L1196" s="2">
        <v>5</v>
      </c>
      <c r="M1196" s="2" t="s">
        <v>5981</v>
      </c>
      <c r="N1196" s="2" t="s">
        <v>5982</v>
      </c>
      <c r="S1196" s="2" t="s">
        <v>109</v>
      </c>
      <c r="T1196" s="2" t="s">
        <v>2945</v>
      </c>
      <c r="Y1196" s="2" t="s">
        <v>2181</v>
      </c>
      <c r="Z1196" s="2" t="s">
        <v>3645</v>
      </c>
      <c r="AC1196" s="2">
        <v>26</v>
      </c>
      <c r="AD1196" s="2" t="s">
        <v>117</v>
      </c>
      <c r="AE1196" s="2" t="s">
        <v>3821</v>
      </c>
    </row>
    <row r="1197" spans="1:72" ht="13.5" customHeight="1">
      <c r="A1197" s="5" t="str">
        <f t="shared" si="60"/>
        <v>1861_각현내_062</v>
      </c>
      <c r="B1197" s="2">
        <v>1861</v>
      </c>
      <c r="C1197" s="2" t="s">
        <v>5173</v>
      </c>
      <c r="D1197" s="2" t="s">
        <v>5174</v>
      </c>
      <c r="E1197" s="2">
        <v>1196</v>
      </c>
      <c r="F1197" s="2">
        <v>3</v>
      </c>
      <c r="G1197" s="2" t="s">
        <v>1053</v>
      </c>
      <c r="H1197" s="2" t="s">
        <v>2870</v>
      </c>
      <c r="I1197" s="2">
        <v>25</v>
      </c>
      <c r="L1197" s="2">
        <v>5</v>
      </c>
      <c r="M1197" s="2" t="s">
        <v>5981</v>
      </c>
      <c r="N1197" s="2" t="s">
        <v>5982</v>
      </c>
      <c r="S1197" s="2" t="s">
        <v>109</v>
      </c>
      <c r="T1197" s="2" t="s">
        <v>2945</v>
      </c>
      <c r="Y1197" s="2" t="s">
        <v>2182</v>
      </c>
      <c r="Z1197" s="2" t="s">
        <v>3646</v>
      </c>
      <c r="AC1197" s="2">
        <v>18</v>
      </c>
      <c r="AD1197" s="2" t="s">
        <v>346</v>
      </c>
      <c r="AE1197" s="2" t="s">
        <v>3846</v>
      </c>
    </row>
    <row r="1198" spans="1:72" ht="13.5" customHeight="1">
      <c r="A1198" s="5" t="str">
        <f t="shared" si="60"/>
        <v>1861_각현내_062</v>
      </c>
      <c r="B1198" s="2">
        <v>1861</v>
      </c>
      <c r="C1198" s="2" t="s">
        <v>5173</v>
      </c>
      <c r="D1198" s="2" t="s">
        <v>5174</v>
      </c>
      <c r="E1198" s="2">
        <v>1197</v>
      </c>
      <c r="F1198" s="2">
        <v>3</v>
      </c>
      <c r="G1198" s="2" t="s">
        <v>1053</v>
      </c>
      <c r="H1198" s="2" t="s">
        <v>2870</v>
      </c>
      <c r="I1198" s="2">
        <v>25</v>
      </c>
      <c r="L1198" s="2">
        <v>5</v>
      </c>
      <c r="M1198" s="2" t="s">
        <v>5981</v>
      </c>
      <c r="N1198" s="2" t="s">
        <v>5982</v>
      </c>
      <c r="S1198" s="2" t="s">
        <v>207</v>
      </c>
      <c r="T1198" s="2" t="s">
        <v>2949</v>
      </c>
      <c r="AC1198" s="2">
        <v>17</v>
      </c>
      <c r="AD1198" s="2" t="s">
        <v>809</v>
      </c>
      <c r="AE1198" s="2" t="s">
        <v>3858</v>
      </c>
    </row>
    <row r="1199" spans="1:72" ht="13.5" customHeight="1">
      <c r="A1199" s="5" t="str">
        <f t="shared" si="60"/>
        <v>1861_각현내_062</v>
      </c>
      <c r="B1199" s="2">
        <v>1861</v>
      </c>
      <c r="C1199" s="2" t="s">
        <v>5173</v>
      </c>
      <c r="D1199" s="2" t="s">
        <v>5174</v>
      </c>
      <c r="E1199" s="2">
        <v>1198</v>
      </c>
      <c r="F1199" s="2">
        <v>3</v>
      </c>
      <c r="G1199" s="2" t="s">
        <v>1053</v>
      </c>
      <c r="H1199" s="2" t="s">
        <v>2870</v>
      </c>
      <c r="I1199" s="2">
        <v>26</v>
      </c>
      <c r="J1199" s="2" t="s">
        <v>2183</v>
      </c>
      <c r="K1199" s="2" t="s">
        <v>2914</v>
      </c>
      <c r="L1199" s="2">
        <v>1</v>
      </c>
      <c r="M1199" s="2" t="s">
        <v>2531</v>
      </c>
      <c r="N1199" s="2" t="s">
        <v>5464</v>
      </c>
      <c r="T1199" s="2" t="s">
        <v>5220</v>
      </c>
      <c r="U1199" s="2" t="s">
        <v>55</v>
      </c>
      <c r="V1199" s="2" t="s">
        <v>2962</v>
      </c>
      <c r="W1199" s="2" t="s">
        <v>95</v>
      </c>
      <c r="X1199" s="2" t="s">
        <v>5192</v>
      </c>
      <c r="Y1199" s="2" t="s">
        <v>2184</v>
      </c>
      <c r="Z1199" s="2" t="s">
        <v>3647</v>
      </c>
      <c r="AC1199" s="2">
        <v>63</v>
      </c>
      <c r="AD1199" s="2" t="s">
        <v>65</v>
      </c>
      <c r="AE1199" s="2" t="s">
        <v>3807</v>
      </c>
      <c r="AJ1199" s="2" t="s">
        <v>17</v>
      </c>
      <c r="AK1199" s="2" t="s">
        <v>3864</v>
      </c>
      <c r="AL1199" s="2" t="s">
        <v>94</v>
      </c>
      <c r="AM1199" s="2" t="s">
        <v>5274</v>
      </c>
      <c r="AT1199" s="2" t="s">
        <v>40</v>
      </c>
      <c r="AU1199" s="2" t="s">
        <v>3927</v>
      </c>
      <c r="AV1199" s="2" t="s">
        <v>2185</v>
      </c>
      <c r="AW1199" s="2" t="s">
        <v>4195</v>
      </c>
      <c r="AX1199" s="2" t="s">
        <v>40</v>
      </c>
      <c r="AY1199" s="2" t="s">
        <v>3927</v>
      </c>
      <c r="AZ1199" s="2" t="s">
        <v>2186</v>
      </c>
      <c r="BA1199" s="2" t="s">
        <v>4299</v>
      </c>
      <c r="BG1199" s="2" t="s">
        <v>40</v>
      </c>
      <c r="BH1199" s="2" t="s">
        <v>3927</v>
      </c>
      <c r="BI1199" s="2" t="s">
        <v>2187</v>
      </c>
      <c r="BJ1199" s="2" t="s">
        <v>4528</v>
      </c>
      <c r="BK1199" s="2" t="s">
        <v>40</v>
      </c>
      <c r="BL1199" s="2" t="s">
        <v>3927</v>
      </c>
      <c r="BM1199" s="2" t="s">
        <v>2188</v>
      </c>
      <c r="BN1199" s="2" t="s">
        <v>4798</v>
      </c>
      <c r="BO1199" s="2" t="s">
        <v>40</v>
      </c>
      <c r="BP1199" s="2" t="s">
        <v>3927</v>
      </c>
      <c r="BQ1199" s="2" t="s">
        <v>459</v>
      </c>
      <c r="BR1199" s="2" t="s">
        <v>4878</v>
      </c>
      <c r="BS1199" s="2" t="s">
        <v>279</v>
      </c>
      <c r="BT1199" s="2" t="s">
        <v>3883</v>
      </c>
    </row>
    <row r="1200" spans="1:72" ht="13.5" customHeight="1">
      <c r="A1200" s="5" t="str">
        <f t="shared" ref="A1200:A1215" si="61">HYPERLINK("http://kyu.snu.ac.kr/sdhj/index.jsp?type=hj/GK14785_00_IH_0001_063.jpg","1861_각현내_063")</f>
        <v>1861_각현내_063</v>
      </c>
      <c r="B1200" s="2">
        <v>1861</v>
      </c>
      <c r="C1200" s="2" t="s">
        <v>5173</v>
      </c>
      <c r="D1200" s="2" t="s">
        <v>5174</v>
      </c>
      <c r="E1200" s="2">
        <v>1199</v>
      </c>
      <c r="F1200" s="2">
        <v>3</v>
      </c>
      <c r="G1200" s="2" t="s">
        <v>1053</v>
      </c>
      <c r="H1200" s="2" t="s">
        <v>2870</v>
      </c>
      <c r="I1200" s="2">
        <v>26</v>
      </c>
      <c r="L1200" s="2">
        <v>1</v>
      </c>
      <c r="M1200" s="2" t="s">
        <v>2531</v>
      </c>
      <c r="N1200" s="2" t="s">
        <v>5464</v>
      </c>
      <c r="S1200" s="2" t="s">
        <v>109</v>
      </c>
      <c r="T1200" s="2" t="s">
        <v>2945</v>
      </c>
      <c r="Y1200" s="2" t="s">
        <v>2189</v>
      </c>
      <c r="Z1200" s="2" t="s">
        <v>3648</v>
      </c>
      <c r="AC1200" s="2">
        <v>41</v>
      </c>
      <c r="AD1200" s="2" t="s">
        <v>420</v>
      </c>
      <c r="AE1200" s="2" t="s">
        <v>3849</v>
      </c>
    </row>
    <row r="1201" spans="1:72" ht="13.5" customHeight="1">
      <c r="A1201" s="5" t="str">
        <f t="shared" si="61"/>
        <v>1861_각현내_063</v>
      </c>
      <c r="B1201" s="2">
        <v>1861</v>
      </c>
      <c r="C1201" s="2" t="s">
        <v>5173</v>
      </c>
      <c r="D1201" s="2" t="s">
        <v>5174</v>
      </c>
      <c r="E1201" s="2">
        <v>1200</v>
      </c>
      <c r="F1201" s="2">
        <v>3</v>
      </c>
      <c r="G1201" s="2" t="s">
        <v>1053</v>
      </c>
      <c r="H1201" s="2" t="s">
        <v>2870</v>
      </c>
      <c r="I1201" s="2">
        <v>26</v>
      </c>
      <c r="L1201" s="2">
        <v>1</v>
      </c>
      <c r="M1201" s="2" t="s">
        <v>2531</v>
      </c>
      <c r="N1201" s="2" t="s">
        <v>5464</v>
      </c>
      <c r="S1201" s="2" t="s">
        <v>111</v>
      </c>
      <c r="T1201" s="2" t="s">
        <v>2946</v>
      </c>
      <c r="W1201" s="2" t="s">
        <v>242</v>
      </c>
      <c r="X1201" s="2" t="s">
        <v>2996</v>
      </c>
      <c r="Y1201" s="2" t="s">
        <v>10</v>
      </c>
      <c r="Z1201" s="2" t="s">
        <v>2986</v>
      </c>
      <c r="AC1201" s="2">
        <v>38</v>
      </c>
      <c r="AD1201" s="2" t="s">
        <v>156</v>
      </c>
      <c r="AE1201" s="2" t="s">
        <v>3829</v>
      </c>
    </row>
    <row r="1202" spans="1:72" ht="13.5" customHeight="1">
      <c r="A1202" s="5" t="str">
        <f t="shared" si="61"/>
        <v>1861_각현내_063</v>
      </c>
      <c r="B1202" s="2">
        <v>1861</v>
      </c>
      <c r="C1202" s="2" t="s">
        <v>5173</v>
      </c>
      <c r="D1202" s="2" t="s">
        <v>5174</v>
      </c>
      <c r="E1202" s="2">
        <v>1201</v>
      </c>
      <c r="F1202" s="2">
        <v>3</v>
      </c>
      <c r="G1202" s="2" t="s">
        <v>1053</v>
      </c>
      <c r="H1202" s="2" t="s">
        <v>2870</v>
      </c>
      <c r="I1202" s="2">
        <v>26</v>
      </c>
      <c r="L1202" s="2">
        <v>1</v>
      </c>
      <c r="M1202" s="2" t="s">
        <v>2531</v>
      </c>
      <c r="N1202" s="2" t="s">
        <v>5464</v>
      </c>
      <c r="T1202" s="2" t="s">
        <v>5221</v>
      </c>
      <c r="U1202" s="2" t="s">
        <v>66</v>
      </c>
      <c r="V1202" s="2" t="s">
        <v>2961</v>
      </c>
      <c r="Y1202" s="2" t="s">
        <v>2190</v>
      </c>
      <c r="Z1202" s="2" t="s">
        <v>3649</v>
      </c>
      <c r="AC1202" s="2">
        <v>21</v>
      </c>
      <c r="AD1202" s="2" t="s">
        <v>344</v>
      </c>
      <c r="AE1202" s="2" t="s">
        <v>3845</v>
      </c>
    </row>
    <row r="1203" spans="1:72" ht="13.5" customHeight="1">
      <c r="A1203" s="5" t="str">
        <f t="shared" si="61"/>
        <v>1861_각현내_063</v>
      </c>
      <c r="B1203" s="2">
        <v>1861</v>
      </c>
      <c r="C1203" s="2" t="s">
        <v>5173</v>
      </c>
      <c r="D1203" s="2" t="s">
        <v>5174</v>
      </c>
      <c r="E1203" s="2">
        <v>1202</v>
      </c>
      <c r="F1203" s="2">
        <v>3</v>
      </c>
      <c r="G1203" s="2" t="s">
        <v>1053</v>
      </c>
      <c r="H1203" s="2" t="s">
        <v>2870</v>
      </c>
      <c r="I1203" s="2">
        <v>26</v>
      </c>
      <c r="L1203" s="2">
        <v>2</v>
      </c>
      <c r="M1203" s="2" t="s">
        <v>2183</v>
      </c>
      <c r="N1203" s="2" t="s">
        <v>2914</v>
      </c>
      <c r="T1203" s="2" t="s">
        <v>5220</v>
      </c>
      <c r="U1203" s="2" t="s">
        <v>229</v>
      </c>
      <c r="V1203" s="2" t="s">
        <v>2966</v>
      </c>
      <c r="W1203" s="2" t="s">
        <v>546</v>
      </c>
      <c r="X1203" s="2" t="s">
        <v>3007</v>
      </c>
      <c r="Y1203" s="2" t="s">
        <v>2191</v>
      </c>
      <c r="Z1203" s="2" t="s">
        <v>3650</v>
      </c>
      <c r="AC1203" s="2">
        <v>53</v>
      </c>
      <c r="AD1203" s="2" t="s">
        <v>225</v>
      </c>
      <c r="AE1203" s="2" t="s">
        <v>3835</v>
      </c>
      <c r="AJ1203" s="2" t="s">
        <v>17</v>
      </c>
      <c r="AK1203" s="2" t="s">
        <v>3864</v>
      </c>
      <c r="AL1203" s="2" t="s">
        <v>39</v>
      </c>
      <c r="AM1203" s="2" t="s">
        <v>3867</v>
      </c>
      <c r="AT1203" s="2" t="s">
        <v>229</v>
      </c>
      <c r="AU1203" s="2" t="s">
        <v>2966</v>
      </c>
      <c r="AV1203" s="2" t="s">
        <v>2192</v>
      </c>
      <c r="AW1203" s="2" t="s">
        <v>4196</v>
      </c>
      <c r="BG1203" s="2" t="s">
        <v>229</v>
      </c>
      <c r="BH1203" s="2" t="s">
        <v>2966</v>
      </c>
      <c r="BI1203" s="2" t="s">
        <v>2193</v>
      </c>
      <c r="BJ1203" s="2" t="s">
        <v>4529</v>
      </c>
      <c r="BK1203" s="2" t="s">
        <v>229</v>
      </c>
      <c r="BL1203" s="2" t="s">
        <v>2966</v>
      </c>
      <c r="BM1203" s="2" t="s">
        <v>1411</v>
      </c>
      <c r="BN1203" s="2" t="s">
        <v>4157</v>
      </c>
      <c r="BO1203" s="2" t="s">
        <v>229</v>
      </c>
      <c r="BP1203" s="2" t="s">
        <v>2966</v>
      </c>
      <c r="BQ1203" s="2" t="s">
        <v>2194</v>
      </c>
      <c r="BR1203" s="2" t="s">
        <v>5065</v>
      </c>
      <c r="BS1203" s="2" t="s">
        <v>214</v>
      </c>
      <c r="BT1203" s="2" t="s">
        <v>3896</v>
      </c>
    </row>
    <row r="1204" spans="1:72" ht="13.5" customHeight="1">
      <c r="A1204" s="5" t="str">
        <f t="shared" si="61"/>
        <v>1861_각현내_063</v>
      </c>
      <c r="B1204" s="2">
        <v>1861</v>
      </c>
      <c r="C1204" s="2" t="s">
        <v>5173</v>
      </c>
      <c r="D1204" s="2" t="s">
        <v>5174</v>
      </c>
      <c r="E1204" s="2">
        <v>1203</v>
      </c>
      <c r="F1204" s="2">
        <v>3</v>
      </c>
      <c r="G1204" s="2" t="s">
        <v>1053</v>
      </c>
      <c r="H1204" s="2" t="s">
        <v>2870</v>
      </c>
      <c r="I1204" s="2">
        <v>26</v>
      </c>
      <c r="L1204" s="2">
        <v>2</v>
      </c>
      <c r="M1204" s="2" t="s">
        <v>2183</v>
      </c>
      <c r="N1204" s="2" t="s">
        <v>2914</v>
      </c>
      <c r="S1204" s="2" t="s">
        <v>51</v>
      </c>
      <c r="T1204" s="2" t="s">
        <v>2942</v>
      </c>
      <c r="W1204" s="2" t="s">
        <v>135</v>
      </c>
      <c r="X1204" s="2" t="s">
        <v>2990</v>
      </c>
      <c r="Y1204" s="2" t="s">
        <v>10</v>
      </c>
      <c r="Z1204" s="2" t="s">
        <v>2986</v>
      </c>
      <c r="AC1204" s="2">
        <v>53</v>
      </c>
      <c r="AD1204" s="2" t="s">
        <v>225</v>
      </c>
      <c r="AE1204" s="2" t="s">
        <v>3835</v>
      </c>
      <c r="AJ1204" s="2" t="s">
        <v>17</v>
      </c>
      <c r="AK1204" s="2" t="s">
        <v>3864</v>
      </c>
      <c r="AL1204" s="2" t="s">
        <v>39</v>
      </c>
      <c r="AM1204" s="2" t="s">
        <v>3867</v>
      </c>
      <c r="AT1204" s="2" t="s">
        <v>137</v>
      </c>
      <c r="AU1204" s="2" t="s">
        <v>2972</v>
      </c>
      <c r="AV1204" s="2" t="s">
        <v>2053</v>
      </c>
      <c r="AW1204" s="2" t="s">
        <v>3598</v>
      </c>
      <c r="BG1204" s="2" t="s">
        <v>137</v>
      </c>
      <c r="BH1204" s="2" t="s">
        <v>2972</v>
      </c>
      <c r="BI1204" s="2" t="s">
        <v>2195</v>
      </c>
      <c r="BJ1204" s="2" t="s">
        <v>4530</v>
      </c>
      <c r="BK1204" s="2" t="s">
        <v>137</v>
      </c>
      <c r="BL1204" s="2" t="s">
        <v>2972</v>
      </c>
      <c r="BM1204" s="2" t="s">
        <v>2196</v>
      </c>
      <c r="BN1204" s="2" t="s">
        <v>3319</v>
      </c>
      <c r="BO1204" s="2" t="s">
        <v>137</v>
      </c>
      <c r="BP1204" s="2" t="s">
        <v>2972</v>
      </c>
      <c r="BQ1204" s="2" t="s">
        <v>2197</v>
      </c>
      <c r="BR1204" s="2" t="s">
        <v>5459</v>
      </c>
      <c r="BS1204" s="2" t="s">
        <v>94</v>
      </c>
      <c r="BT1204" s="2" t="s">
        <v>5274</v>
      </c>
    </row>
    <row r="1205" spans="1:72" ht="13.5" customHeight="1">
      <c r="A1205" s="5" t="str">
        <f t="shared" si="61"/>
        <v>1861_각현내_063</v>
      </c>
      <c r="B1205" s="2">
        <v>1861</v>
      </c>
      <c r="C1205" s="2" t="s">
        <v>5173</v>
      </c>
      <c r="D1205" s="2" t="s">
        <v>5174</v>
      </c>
      <c r="E1205" s="2">
        <v>1204</v>
      </c>
      <c r="F1205" s="2">
        <v>3</v>
      </c>
      <c r="G1205" s="2" t="s">
        <v>1053</v>
      </c>
      <c r="H1205" s="2" t="s">
        <v>2870</v>
      </c>
      <c r="I1205" s="2">
        <v>26</v>
      </c>
      <c r="L1205" s="2">
        <v>2</v>
      </c>
      <c r="M1205" s="2" t="s">
        <v>2183</v>
      </c>
      <c r="N1205" s="2" t="s">
        <v>2914</v>
      </c>
      <c r="S1205" s="2" t="s">
        <v>109</v>
      </c>
      <c r="T1205" s="2" t="s">
        <v>2945</v>
      </c>
      <c r="Y1205" s="2" t="s">
        <v>2198</v>
      </c>
      <c r="Z1205" s="2" t="s">
        <v>3651</v>
      </c>
      <c r="AC1205" s="2">
        <v>19</v>
      </c>
      <c r="AD1205" s="2" t="s">
        <v>346</v>
      </c>
      <c r="AE1205" s="2" t="s">
        <v>3846</v>
      </c>
    </row>
    <row r="1206" spans="1:72" ht="13.5" customHeight="1">
      <c r="A1206" s="5" t="str">
        <f t="shared" si="61"/>
        <v>1861_각현내_063</v>
      </c>
      <c r="B1206" s="2">
        <v>1861</v>
      </c>
      <c r="C1206" s="2" t="s">
        <v>5173</v>
      </c>
      <c r="D1206" s="2" t="s">
        <v>5174</v>
      </c>
      <c r="E1206" s="2">
        <v>1205</v>
      </c>
      <c r="F1206" s="2">
        <v>3</v>
      </c>
      <c r="G1206" s="2" t="s">
        <v>1053</v>
      </c>
      <c r="H1206" s="2" t="s">
        <v>2870</v>
      </c>
      <c r="I1206" s="2">
        <v>26</v>
      </c>
      <c r="L1206" s="2">
        <v>2</v>
      </c>
      <c r="M1206" s="2" t="s">
        <v>2183</v>
      </c>
      <c r="N1206" s="2" t="s">
        <v>2914</v>
      </c>
      <c r="S1206" s="2" t="s">
        <v>109</v>
      </c>
      <c r="T1206" s="2" t="s">
        <v>2945</v>
      </c>
      <c r="Y1206" s="2" t="s">
        <v>2199</v>
      </c>
      <c r="Z1206" s="2" t="s">
        <v>3652</v>
      </c>
      <c r="AC1206" s="2">
        <v>18</v>
      </c>
      <c r="AD1206" s="2" t="s">
        <v>125</v>
      </c>
      <c r="AE1206" s="2" t="s">
        <v>3825</v>
      </c>
    </row>
    <row r="1207" spans="1:72" ht="13.5" customHeight="1">
      <c r="A1207" s="5" t="str">
        <f t="shared" si="61"/>
        <v>1861_각현내_063</v>
      </c>
      <c r="B1207" s="2">
        <v>1861</v>
      </c>
      <c r="C1207" s="2" t="s">
        <v>5173</v>
      </c>
      <c r="D1207" s="2" t="s">
        <v>5174</v>
      </c>
      <c r="E1207" s="2">
        <v>1206</v>
      </c>
      <c r="F1207" s="2">
        <v>3</v>
      </c>
      <c r="G1207" s="2" t="s">
        <v>1053</v>
      </c>
      <c r="H1207" s="2" t="s">
        <v>2870</v>
      </c>
      <c r="I1207" s="2">
        <v>26</v>
      </c>
      <c r="L1207" s="2">
        <v>2</v>
      </c>
      <c r="M1207" s="2" t="s">
        <v>2183</v>
      </c>
      <c r="N1207" s="2" t="s">
        <v>2914</v>
      </c>
      <c r="S1207" s="2" t="s">
        <v>109</v>
      </c>
      <c r="T1207" s="2" t="s">
        <v>2945</v>
      </c>
      <c r="Y1207" s="2" t="s">
        <v>972</v>
      </c>
      <c r="Z1207" s="2" t="s">
        <v>3653</v>
      </c>
      <c r="AC1207" s="2">
        <v>16</v>
      </c>
      <c r="AD1207" s="2" t="s">
        <v>552</v>
      </c>
      <c r="AE1207" s="2" t="s">
        <v>3857</v>
      </c>
    </row>
    <row r="1208" spans="1:72" ht="13.5" customHeight="1">
      <c r="A1208" s="5" t="str">
        <f t="shared" si="61"/>
        <v>1861_각현내_063</v>
      </c>
      <c r="B1208" s="2">
        <v>1861</v>
      </c>
      <c r="C1208" s="2" t="s">
        <v>5173</v>
      </c>
      <c r="D1208" s="2" t="s">
        <v>5174</v>
      </c>
      <c r="E1208" s="2">
        <v>1207</v>
      </c>
      <c r="F1208" s="2">
        <v>3</v>
      </c>
      <c r="G1208" s="2" t="s">
        <v>1053</v>
      </c>
      <c r="H1208" s="2" t="s">
        <v>2870</v>
      </c>
      <c r="I1208" s="2">
        <v>26</v>
      </c>
      <c r="L1208" s="2">
        <v>3</v>
      </c>
      <c r="M1208" s="2" t="s">
        <v>5983</v>
      </c>
      <c r="N1208" s="2" t="s">
        <v>5984</v>
      </c>
      <c r="Q1208" s="2" t="s">
        <v>5218</v>
      </c>
      <c r="R1208" s="2" t="s">
        <v>2937</v>
      </c>
      <c r="T1208" s="2" t="s">
        <v>5220</v>
      </c>
      <c r="W1208" s="2" t="s">
        <v>215</v>
      </c>
      <c r="X1208" s="2" t="s">
        <v>5219</v>
      </c>
      <c r="Y1208" s="2" t="s">
        <v>527</v>
      </c>
      <c r="Z1208" s="2" t="s">
        <v>3654</v>
      </c>
      <c r="AC1208" s="2">
        <v>50</v>
      </c>
      <c r="AD1208" s="2" t="s">
        <v>74</v>
      </c>
      <c r="AE1208" s="2" t="s">
        <v>3810</v>
      </c>
      <c r="AJ1208" s="2" t="s">
        <v>17</v>
      </c>
      <c r="AK1208" s="2" t="s">
        <v>3864</v>
      </c>
      <c r="AL1208" s="2" t="s">
        <v>206</v>
      </c>
      <c r="AM1208" s="2" t="s">
        <v>3891</v>
      </c>
      <c r="AT1208" s="2" t="s">
        <v>40</v>
      </c>
      <c r="AU1208" s="2" t="s">
        <v>3927</v>
      </c>
      <c r="AV1208" s="2" t="s">
        <v>2200</v>
      </c>
      <c r="AW1208" s="2" t="s">
        <v>4197</v>
      </c>
      <c r="BG1208" s="2" t="s">
        <v>40</v>
      </c>
      <c r="BH1208" s="2" t="s">
        <v>3927</v>
      </c>
      <c r="BI1208" s="2" t="s">
        <v>2201</v>
      </c>
      <c r="BJ1208" s="2" t="s">
        <v>4512</v>
      </c>
      <c r="BK1208" s="2" t="s">
        <v>40</v>
      </c>
      <c r="BL1208" s="2" t="s">
        <v>3927</v>
      </c>
      <c r="BM1208" s="2" t="s">
        <v>2202</v>
      </c>
      <c r="BN1208" s="2" t="s">
        <v>3644</v>
      </c>
      <c r="BO1208" s="2" t="s">
        <v>40</v>
      </c>
      <c r="BP1208" s="2" t="s">
        <v>3927</v>
      </c>
      <c r="BQ1208" s="2" t="s">
        <v>2203</v>
      </c>
      <c r="BR1208" s="2" t="s">
        <v>5066</v>
      </c>
      <c r="BS1208" s="2" t="s">
        <v>214</v>
      </c>
      <c r="BT1208" s="2" t="s">
        <v>3896</v>
      </c>
    </row>
    <row r="1209" spans="1:72" ht="13.5" customHeight="1">
      <c r="A1209" s="5" t="str">
        <f t="shared" si="61"/>
        <v>1861_각현내_063</v>
      </c>
      <c r="B1209" s="2">
        <v>1861</v>
      </c>
      <c r="C1209" s="2" t="s">
        <v>5173</v>
      </c>
      <c r="D1209" s="2" t="s">
        <v>5174</v>
      </c>
      <c r="E1209" s="2">
        <v>1208</v>
      </c>
      <c r="F1209" s="2">
        <v>3</v>
      </c>
      <c r="G1209" s="2" t="s">
        <v>1053</v>
      </c>
      <c r="H1209" s="2" t="s">
        <v>2870</v>
      </c>
      <c r="I1209" s="2">
        <v>26</v>
      </c>
      <c r="L1209" s="2">
        <v>3</v>
      </c>
      <c r="M1209" s="2" t="s">
        <v>5983</v>
      </c>
      <c r="N1209" s="2" t="s">
        <v>5984</v>
      </c>
      <c r="S1209" s="2" t="s">
        <v>51</v>
      </c>
      <c r="T1209" s="2" t="s">
        <v>2942</v>
      </c>
      <c r="W1209" s="2" t="s">
        <v>47</v>
      </c>
      <c r="X1209" s="2" t="s">
        <v>5196</v>
      </c>
      <c r="Y1209" s="2" t="s">
        <v>10</v>
      </c>
      <c r="Z1209" s="2" t="s">
        <v>2986</v>
      </c>
      <c r="AC1209" s="2">
        <v>50</v>
      </c>
      <c r="AD1209" s="2" t="s">
        <v>74</v>
      </c>
      <c r="AE1209" s="2" t="s">
        <v>3810</v>
      </c>
      <c r="AJ1209" s="2" t="s">
        <v>17</v>
      </c>
      <c r="AK1209" s="2" t="s">
        <v>3864</v>
      </c>
      <c r="AL1209" s="2" t="s">
        <v>375</v>
      </c>
      <c r="AM1209" s="2" t="s">
        <v>3887</v>
      </c>
      <c r="AT1209" s="2" t="s">
        <v>40</v>
      </c>
      <c r="AU1209" s="2" t="s">
        <v>3927</v>
      </c>
      <c r="AV1209" s="2" t="s">
        <v>2204</v>
      </c>
      <c r="AW1209" s="2" t="s">
        <v>4198</v>
      </c>
      <c r="BG1209" s="2" t="s">
        <v>40</v>
      </c>
      <c r="BH1209" s="2" t="s">
        <v>3927</v>
      </c>
      <c r="BI1209" s="2" t="s">
        <v>2205</v>
      </c>
      <c r="BJ1209" s="2" t="s">
        <v>4531</v>
      </c>
      <c r="BK1209" s="2" t="s">
        <v>40</v>
      </c>
      <c r="BL1209" s="2" t="s">
        <v>3927</v>
      </c>
      <c r="BM1209" s="2" t="s">
        <v>2206</v>
      </c>
      <c r="BN1209" s="2" t="s">
        <v>4799</v>
      </c>
      <c r="BO1209" s="2" t="s">
        <v>40</v>
      </c>
      <c r="BP1209" s="2" t="s">
        <v>3927</v>
      </c>
      <c r="BQ1209" s="2" t="s">
        <v>2207</v>
      </c>
      <c r="BR1209" s="2" t="s">
        <v>5411</v>
      </c>
      <c r="BS1209" s="2" t="s">
        <v>94</v>
      </c>
      <c r="BT1209" s="2" t="s">
        <v>5274</v>
      </c>
    </row>
    <row r="1210" spans="1:72" ht="13.5" customHeight="1">
      <c r="A1210" s="5" t="str">
        <f t="shared" si="61"/>
        <v>1861_각현내_063</v>
      </c>
      <c r="B1210" s="2">
        <v>1861</v>
      </c>
      <c r="C1210" s="2" t="s">
        <v>5173</v>
      </c>
      <c r="D1210" s="2" t="s">
        <v>5174</v>
      </c>
      <c r="E1210" s="2">
        <v>1209</v>
      </c>
      <c r="F1210" s="2">
        <v>3</v>
      </c>
      <c r="G1210" s="2" t="s">
        <v>1053</v>
      </c>
      <c r="H1210" s="2" t="s">
        <v>2870</v>
      </c>
      <c r="I1210" s="2">
        <v>26</v>
      </c>
      <c r="L1210" s="2">
        <v>3</v>
      </c>
      <c r="M1210" s="2" t="s">
        <v>5983</v>
      </c>
      <c r="N1210" s="2" t="s">
        <v>5984</v>
      </c>
      <c r="T1210" s="2" t="s">
        <v>5221</v>
      </c>
      <c r="U1210" s="2" t="s">
        <v>66</v>
      </c>
      <c r="V1210" s="2" t="s">
        <v>2961</v>
      </c>
      <c r="Y1210" s="2" t="s">
        <v>2208</v>
      </c>
      <c r="Z1210" s="2" t="s">
        <v>3655</v>
      </c>
      <c r="AC1210" s="2">
        <v>53</v>
      </c>
      <c r="AD1210" s="2" t="s">
        <v>225</v>
      </c>
      <c r="AE1210" s="2" t="s">
        <v>3835</v>
      </c>
    </row>
    <row r="1211" spans="1:72" ht="13.5" customHeight="1">
      <c r="A1211" s="5" t="str">
        <f t="shared" si="61"/>
        <v>1861_각현내_063</v>
      </c>
      <c r="B1211" s="2">
        <v>1861</v>
      </c>
      <c r="C1211" s="2" t="s">
        <v>5173</v>
      </c>
      <c r="D1211" s="2" t="s">
        <v>5174</v>
      </c>
      <c r="E1211" s="2">
        <v>1210</v>
      </c>
      <c r="F1211" s="2">
        <v>3</v>
      </c>
      <c r="G1211" s="2" t="s">
        <v>1053</v>
      </c>
      <c r="H1211" s="2" t="s">
        <v>2870</v>
      </c>
      <c r="I1211" s="2">
        <v>26</v>
      </c>
      <c r="L1211" s="2">
        <v>4</v>
      </c>
      <c r="M1211" s="2" t="s">
        <v>5985</v>
      </c>
      <c r="N1211" s="2" t="s">
        <v>5986</v>
      </c>
      <c r="T1211" s="2" t="s">
        <v>5220</v>
      </c>
      <c r="U1211" s="2" t="s">
        <v>229</v>
      </c>
      <c r="V1211" s="2" t="s">
        <v>2966</v>
      </c>
      <c r="W1211" s="2" t="s">
        <v>546</v>
      </c>
      <c r="X1211" s="2" t="s">
        <v>3007</v>
      </c>
      <c r="Y1211" s="2" t="s">
        <v>2209</v>
      </c>
      <c r="Z1211" s="2" t="s">
        <v>3656</v>
      </c>
      <c r="AC1211" s="2">
        <v>37</v>
      </c>
      <c r="AD1211" s="2" t="s">
        <v>285</v>
      </c>
      <c r="AE1211" s="2" t="s">
        <v>3840</v>
      </c>
      <c r="AJ1211" s="2" t="s">
        <v>17</v>
      </c>
      <c r="AK1211" s="2" t="s">
        <v>3864</v>
      </c>
      <c r="AL1211" s="2" t="s">
        <v>39</v>
      </c>
      <c r="AM1211" s="2" t="s">
        <v>3867</v>
      </c>
      <c r="AT1211" s="2" t="s">
        <v>229</v>
      </c>
      <c r="AU1211" s="2" t="s">
        <v>2966</v>
      </c>
      <c r="AV1211" s="2" t="s">
        <v>1708</v>
      </c>
      <c r="AW1211" s="2" t="s">
        <v>3635</v>
      </c>
      <c r="BG1211" s="2" t="s">
        <v>229</v>
      </c>
      <c r="BH1211" s="2" t="s">
        <v>2966</v>
      </c>
      <c r="BI1211" s="2" t="s">
        <v>1490</v>
      </c>
      <c r="BJ1211" s="2" t="s">
        <v>5354</v>
      </c>
      <c r="BK1211" s="2" t="s">
        <v>229</v>
      </c>
      <c r="BL1211" s="2" t="s">
        <v>2966</v>
      </c>
      <c r="BM1211" s="2" t="s">
        <v>1491</v>
      </c>
      <c r="BN1211" s="2" t="s">
        <v>4448</v>
      </c>
      <c r="BO1211" s="2" t="s">
        <v>1362</v>
      </c>
      <c r="BP1211" s="2" t="s">
        <v>3941</v>
      </c>
      <c r="BQ1211" s="2" t="s">
        <v>1709</v>
      </c>
      <c r="BR1211" s="2" t="s">
        <v>5396</v>
      </c>
      <c r="BS1211" s="2" t="s">
        <v>94</v>
      </c>
      <c r="BT1211" s="2" t="s">
        <v>5274</v>
      </c>
    </row>
    <row r="1212" spans="1:72" ht="13.5" customHeight="1">
      <c r="A1212" s="5" t="str">
        <f t="shared" si="61"/>
        <v>1861_각현내_063</v>
      </c>
      <c r="B1212" s="2">
        <v>1861</v>
      </c>
      <c r="C1212" s="2" t="s">
        <v>5173</v>
      </c>
      <c r="D1212" s="2" t="s">
        <v>5174</v>
      </c>
      <c r="E1212" s="2">
        <v>1211</v>
      </c>
      <c r="F1212" s="2">
        <v>3</v>
      </c>
      <c r="G1212" s="2" t="s">
        <v>1053</v>
      </c>
      <c r="H1212" s="2" t="s">
        <v>2870</v>
      </c>
      <c r="I1212" s="2">
        <v>26</v>
      </c>
      <c r="L1212" s="2">
        <v>4</v>
      </c>
      <c r="M1212" s="2" t="s">
        <v>5985</v>
      </c>
      <c r="N1212" s="2" t="s">
        <v>5986</v>
      </c>
      <c r="S1212" s="2" t="s">
        <v>51</v>
      </c>
      <c r="T1212" s="2" t="s">
        <v>2942</v>
      </c>
      <c r="W1212" s="2" t="s">
        <v>135</v>
      </c>
      <c r="X1212" s="2" t="s">
        <v>2990</v>
      </c>
      <c r="Y1212" s="2" t="s">
        <v>10</v>
      </c>
      <c r="Z1212" s="2" t="s">
        <v>2986</v>
      </c>
      <c r="AC1212" s="2">
        <v>36</v>
      </c>
      <c r="AD1212" s="2" t="s">
        <v>449</v>
      </c>
      <c r="AE1212" s="2" t="s">
        <v>3851</v>
      </c>
      <c r="AJ1212" s="2" t="s">
        <v>17</v>
      </c>
      <c r="AK1212" s="2" t="s">
        <v>3864</v>
      </c>
      <c r="AL1212" s="2" t="s">
        <v>39</v>
      </c>
      <c r="AM1212" s="2" t="s">
        <v>3867</v>
      </c>
      <c r="AT1212" s="2" t="s">
        <v>229</v>
      </c>
      <c r="AU1212" s="2" t="s">
        <v>2966</v>
      </c>
      <c r="AV1212" s="2" t="s">
        <v>2210</v>
      </c>
      <c r="AW1212" s="2" t="s">
        <v>4199</v>
      </c>
      <c r="BG1212" s="2" t="s">
        <v>229</v>
      </c>
      <c r="BH1212" s="2" t="s">
        <v>2966</v>
      </c>
      <c r="BI1212" s="2" t="s">
        <v>1792</v>
      </c>
      <c r="BJ1212" s="2" t="s">
        <v>3508</v>
      </c>
      <c r="BK1212" s="2" t="s">
        <v>229</v>
      </c>
      <c r="BL1212" s="2" t="s">
        <v>2966</v>
      </c>
      <c r="BM1212" s="2" t="s">
        <v>2211</v>
      </c>
      <c r="BN1212" s="2" t="s">
        <v>3499</v>
      </c>
      <c r="BO1212" s="2" t="s">
        <v>137</v>
      </c>
      <c r="BP1212" s="2" t="s">
        <v>2972</v>
      </c>
      <c r="BQ1212" s="2" t="s">
        <v>1829</v>
      </c>
      <c r="BR1212" s="2" t="s">
        <v>5568</v>
      </c>
      <c r="BS1212" s="2" t="s">
        <v>415</v>
      </c>
      <c r="BT1212" s="2" t="s">
        <v>3898</v>
      </c>
    </row>
    <row r="1213" spans="1:72" ht="13.5" customHeight="1">
      <c r="A1213" s="5" t="str">
        <f t="shared" si="61"/>
        <v>1861_각현내_063</v>
      </c>
      <c r="B1213" s="2">
        <v>1861</v>
      </c>
      <c r="C1213" s="2" t="s">
        <v>5173</v>
      </c>
      <c r="D1213" s="2" t="s">
        <v>5174</v>
      </c>
      <c r="E1213" s="2">
        <v>1212</v>
      </c>
      <c r="F1213" s="2">
        <v>3</v>
      </c>
      <c r="G1213" s="2" t="s">
        <v>1053</v>
      </c>
      <c r="H1213" s="2" t="s">
        <v>2870</v>
      </c>
      <c r="I1213" s="2">
        <v>26</v>
      </c>
      <c r="L1213" s="2">
        <v>4</v>
      </c>
      <c r="M1213" s="2" t="s">
        <v>5985</v>
      </c>
      <c r="N1213" s="2" t="s">
        <v>5986</v>
      </c>
      <c r="S1213" s="2" t="s">
        <v>109</v>
      </c>
      <c r="T1213" s="2" t="s">
        <v>2945</v>
      </c>
      <c r="Y1213" s="2" t="s">
        <v>2212</v>
      </c>
      <c r="Z1213" s="2" t="s">
        <v>3657</v>
      </c>
      <c r="AC1213" s="2">
        <v>16</v>
      </c>
      <c r="AD1213" s="2" t="s">
        <v>809</v>
      </c>
      <c r="AE1213" s="2" t="s">
        <v>3858</v>
      </c>
    </row>
    <row r="1214" spans="1:72" ht="13.5" customHeight="1">
      <c r="A1214" s="5" t="str">
        <f t="shared" si="61"/>
        <v>1861_각현내_063</v>
      </c>
      <c r="B1214" s="2">
        <v>1861</v>
      </c>
      <c r="C1214" s="2" t="s">
        <v>5173</v>
      </c>
      <c r="D1214" s="2" t="s">
        <v>5174</v>
      </c>
      <c r="E1214" s="2">
        <v>1213</v>
      </c>
      <c r="F1214" s="2">
        <v>3</v>
      </c>
      <c r="G1214" s="2" t="s">
        <v>1053</v>
      </c>
      <c r="H1214" s="2" t="s">
        <v>2870</v>
      </c>
      <c r="I1214" s="2">
        <v>26</v>
      </c>
      <c r="L1214" s="2">
        <v>4</v>
      </c>
      <c r="M1214" s="2" t="s">
        <v>5985</v>
      </c>
      <c r="N1214" s="2" t="s">
        <v>5986</v>
      </c>
      <c r="S1214" s="2" t="s">
        <v>207</v>
      </c>
      <c r="T1214" s="2" t="s">
        <v>2949</v>
      </c>
      <c r="AC1214" s="2">
        <v>18</v>
      </c>
      <c r="AD1214" s="2" t="s">
        <v>125</v>
      </c>
      <c r="AE1214" s="2" t="s">
        <v>3825</v>
      </c>
    </row>
    <row r="1215" spans="1:72" ht="13.5" customHeight="1">
      <c r="A1215" s="5" t="str">
        <f t="shared" si="61"/>
        <v>1861_각현내_063</v>
      </c>
      <c r="B1215" s="2">
        <v>1861</v>
      </c>
      <c r="C1215" s="2" t="s">
        <v>5173</v>
      </c>
      <c r="D1215" s="2" t="s">
        <v>5174</v>
      </c>
      <c r="E1215" s="2">
        <v>1214</v>
      </c>
      <c r="F1215" s="2">
        <v>3</v>
      </c>
      <c r="G1215" s="2" t="s">
        <v>1053</v>
      </c>
      <c r="H1215" s="2" t="s">
        <v>2870</v>
      </c>
      <c r="I1215" s="2">
        <v>26</v>
      </c>
      <c r="L1215" s="2">
        <v>5</v>
      </c>
      <c r="M1215" s="2" t="s">
        <v>5987</v>
      </c>
      <c r="N1215" s="2" t="s">
        <v>5988</v>
      </c>
      <c r="T1215" s="2" t="s">
        <v>5220</v>
      </c>
      <c r="U1215" s="2" t="s">
        <v>229</v>
      </c>
      <c r="V1215" s="2" t="s">
        <v>2966</v>
      </c>
      <c r="W1215" s="2" t="s">
        <v>546</v>
      </c>
      <c r="X1215" s="2" t="s">
        <v>3007</v>
      </c>
      <c r="Y1215" s="2" t="s">
        <v>2213</v>
      </c>
      <c r="Z1215" s="2" t="s">
        <v>3658</v>
      </c>
      <c r="AC1215" s="2">
        <v>37</v>
      </c>
      <c r="AD1215" s="2" t="s">
        <v>285</v>
      </c>
      <c r="AE1215" s="2" t="s">
        <v>3840</v>
      </c>
      <c r="AJ1215" s="2" t="s">
        <v>17</v>
      </c>
      <c r="AK1215" s="2" t="s">
        <v>3864</v>
      </c>
      <c r="AL1215" s="2" t="s">
        <v>39</v>
      </c>
      <c r="AM1215" s="2" t="s">
        <v>3867</v>
      </c>
      <c r="AT1215" s="2" t="s">
        <v>229</v>
      </c>
      <c r="AU1215" s="2" t="s">
        <v>2966</v>
      </c>
      <c r="AV1215" s="2" t="s">
        <v>80</v>
      </c>
      <c r="AW1215" s="2" t="s">
        <v>3044</v>
      </c>
      <c r="BG1215" s="2" t="s">
        <v>229</v>
      </c>
      <c r="BH1215" s="2" t="s">
        <v>2966</v>
      </c>
      <c r="BI1215" s="2" t="s">
        <v>2214</v>
      </c>
      <c r="BJ1215" s="2" t="s">
        <v>4388</v>
      </c>
      <c r="BK1215" s="2" t="s">
        <v>229</v>
      </c>
      <c r="BL1215" s="2" t="s">
        <v>2966</v>
      </c>
      <c r="BM1215" s="2" t="s">
        <v>2215</v>
      </c>
      <c r="BN1215" s="2" t="s">
        <v>4447</v>
      </c>
      <c r="BO1215" s="2" t="s">
        <v>137</v>
      </c>
      <c r="BP1215" s="2" t="s">
        <v>2972</v>
      </c>
      <c r="BQ1215" s="2" t="s">
        <v>2216</v>
      </c>
      <c r="BR1215" s="2" t="s">
        <v>5494</v>
      </c>
      <c r="BS1215" s="2" t="s">
        <v>94</v>
      </c>
      <c r="BT1215" s="2" t="s">
        <v>5274</v>
      </c>
    </row>
    <row r="1216" spans="1:72" ht="13.5" customHeight="1">
      <c r="A1216" s="5" t="str">
        <f t="shared" ref="A1216:A1227" si="62">HYPERLINK("http://kyu.snu.ac.kr/sdhj/index.jsp?type=hj/GK14785_00_IH_0001_064.jpg","1861_각현내_064")</f>
        <v>1861_각현내_064</v>
      </c>
      <c r="B1216" s="2">
        <v>1861</v>
      </c>
      <c r="C1216" s="2" t="s">
        <v>5173</v>
      </c>
      <c r="D1216" s="2" t="s">
        <v>5174</v>
      </c>
      <c r="E1216" s="2">
        <v>1215</v>
      </c>
      <c r="F1216" s="2">
        <v>3</v>
      </c>
      <c r="G1216" s="2" t="s">
        <v>1053</v>
      </c>
      <c r="H1216" s="2" t="s">
        <v>2870</v>
      </c>
      <c r="I1216" s="2">
        <v>26</v>
      </c>
      <c r="L1216" s="2">
        <v>5</v>
      </c>
      <c r="M1216" s="2" t="s">
        <v>5987</v>
      </c>
      <c r="N1216" s="2" t="s">
        <v>5988</v>
      </c>
      <c r="S1216" s="2" t="s">
        <v>51</v>
      </c>
      <c r="T1216" s="2" t="s">
        <v>2942</v>
      </c>
      <c r="W1216" s="2" t="s">
        <v>95</v>
      </c>
      <c r="X1216" s="2" t="s">
        <v>5192</v>
      </c>
      <c r="Y1216" s="2" t="s">
        <v>10</v>
      </c>
      <c r="Z1216" s="2" t="s">
        <v>2986</v>
      </c>
      <c r="AC1216" s="2">
        <v>37</v>
      </c>
      <c r="AD1216" s="2" t="s">
        <v>285</v>
      </c>
      <c r="AE1216" s="2" t="s">
        <v>3840</v>
      </c>
      <c r="AJ1216" s="2" t="s">
        <v>17</v>
      </c>
      <c r="AK1216" s="2" t="s">
        <v>3864</v>
      </c>
      <c r="AL1216" s="2" t="s">
        <v>94</v>
      </c>
      <c r="AM1216" s="2" t="s">
        <v>5274</v>
      </c>
      <c r="AT1216" s="2" t="s">
        <v>137</v>
      </c>
      <c r="AU1216" s="2" t="s">
        <v>2972</v>
      </c>
      <c r="AV1216" s="2" t="s">
        <v>2217</v>
      </c>
      <c r="AW1216" s="2" t="s">
        <v>4200</v>
      </c>
      <c r="BG1216" s="2" t="s">
        <v>137</v>
      </c>
      <c r="BH1216" s="2" t="s">
        <v>2972</v>
      </c>
      <c r="BI1216" s="2" t="s">
        <v>2218</v>
      </c>
      <c r="BJ1216" s="2" t="s">
        <v>4532</v>
      </c>
      <c r="BK1216" s="2" t="s">
        <v>137</v>
      </c>
      <c r="BL1216" s="2" t="s">
        <v>2972</v>
      </c>
      <c r="BM1216" s="2" t="s">
        <v>2219</v>
      </c>
      <c r="BN1216" s="2" t="s">
        <v>4057</v>
      </c>
      <c r="BO1216" s="2" t="s">
        <v>137</v>
      </c>
      <c r="BP1216" s="2" t="s">
        <v>2972</v>
      </c>
      <c r="BQ1216" s="2" t="s">
        <v>2220</v>
      </c>
      <c r="BR1216" s="2" t="s">
        <v>5067</v>
      </c>
      <c r="BS1216" s="2" t="s">
        <v>172</v>
      </c>
      <c r="BT1216" s="2" t="s">
        <v>3877</v>
      </c>
    </row>
    <row r="1217" spans="1:72" ht="13.5" customHeight="1">
      <c r="A1217" s="5" t="str">
        <f t="shared" si="62"/>
        <v>1861_각현내_064</v>
      </c>
      <c r="B1217" s="2">
        <v>1861</v>
      </c>
      <c r="C1217" s="2" t="s">
        <v>5173</v>
      </c>
      <c r="D1217" s="2" t="s">
        <v>5174</v>
      </c>
      <c r="E1217" s="2">
        <v>1216</v>
      </c>
      <c r="F1217" s="2">
        <v>3</v>
      </c>
      <c r="G1217" s="2" t="s">
        <v>1053</v>
      </c>
      <c r="H1217" s="2" t="s">
        <v>2870</v>
      </c>
      <c r="I1217" s="2">
        <v>26</v>
      </c>
      <c r="L1217" s="2">
        <v>5</v>
      </c>
      <c r="M1217" s="2" t="s">
        <v>5987</v>
      </c>
      <c r="N1217" s="2" t="s">
        <v>5988</v>
      </c>
      <c r="S1217" s="2" t="s">
        <v>109</v>
      </c>
      <c r="T1217" s="2" t="s">
        <v>2945</v>
      </c>
      <c r="Y1217" s="2" t="s">
        <v>2221</v>
      </c>
      <c r="Z1217" s="2" t="s">
        <v>3659</v>
      </c>
      <c r="AC1217" s="2">
        <v>16</v>
      </c>
      <c r="AD1217" s="2" t="s">
        <v>809</v>
      </c>
      <c r="AE1217" s="2" t="s">
        <v>3858</v>
      </c>
    </row>
    <row r="1218" spans="1:72" ht="13.5" customHeight="1">
      <c r="A1218" s="5" t="str">
        <f t="shared" si="62"/>
        <v>1861_각현내_064</v>
      </c>
      <c r="B1218" s="2">
        <v>1861</v>
      </c>
      <c r="C1218" s="2" t="s">
        <v>5173</v>
      </c>
      <c r="D1218" s="2" t="s">
        <v>5174</v>
      </c>
      <c r="E1218" s="2">
        <v>1217</v>
      </c>
      <c r="F1218" s="2">
        <v>3</v>
      </c>
      <c r="G1218" s="2" t="s">
        <v>1053</v>
      </c>
      <c r="H1218" s="2" t="s">
        <v>2870</v>
      </c>
      <c r="I1218" s="2">
        <v>26</v>
      </c>
      <c r="L1218" s="2">
        <v>5</v>
      </c>
      <c r="M1218" s="2" t="s">
        <v>5987</v>
      </c>
      <c r="N1218" s="2" t="s">
        <v>5988</v>
      </c>
      <c r="S1218" s="2" t="s">
        <v>109</v>
      </c>
      <c r="T1218" s="2" t="s">
        <v>2945</v>
      </c>
      <c r="AC1218" s="2">
        <v>11</v>
      </c>
      <c r="AD1218" s="2" t="s">
        <v>72</v>
      </c>
      <c r="AE1218" s="2" t="s">
        <v>3809</v>
      </c>
    </row>
    <row r="1219" spans="1:72" ht="13.5" customHeight="1">
      <c r="A1219" s="5" t="str">
        <f t="shared" si="62"/>
        <v>1861_각현내_064</v>
      </c>
      <c r="B1219" s="2">
        <v>1861</v>
      </c>
      <c r="C1219" s="2" t="s">
        <v>5173</v>
      </c>
      <c r="D1219" s="2" t="s">
        <v>5174</v>
      </c>
      <c r="E1219" s="2">
        <v>1218</v>
      </c>
      <c r="F1219" s="2">
        <v>3</v>
      </c>
      <c r="G1219" s="2" t="s">
        <v>1053</v>
      </c>
      <c r="H1219" s="2" t="s">
        <v>2870</v>
      </c>
      <c r="I1219" s="2">
        <v>26</v>
      </c>
      <c r="L1219" s="2">
        <v>5</v>
      </c>
      <c r="M1219" s="2" t="s">
        <v>5987</v>
      </c>
      <c r="N1219" s="2" t="s">
        <v>5988</v>
      </c>
      <c r="S1219" s="2" t="s">
        <v>207</v>
      </c>
      <c r="T1219" s="2" t="s">
        <v>2949</v>
      </c>
      <c r="AC1219" s="2">
        <v>10</v>
      </c>
      <c r="AD1219" s="2" t="s">
        <v>86</v>
      </c>
      <c r="AE1219" s="2" t="s">
        <v>3815</v>
      </c>
    </row>
    <row r="1220" spans="1:72" ht="13.5" customHeight="1">
      <c r="A1220" s="5" t="str">
        <f t="shared" si="62"/>
        <v>1861_각현내_064</v>
      </c>
      <c r="B1220" s="2">
        <v>1861</v>
      </c>
      <c r="C1220" s="2" t="s">
        <v>5173</v>
      </c>
      <c r="D1220" s="2" t="s">
        <v>5174</v>
      </c>
      <c r="E1220" s="2">
        <v>1219</v>
      </c>
      <c r="F1220" s="2">
        <v>3</v>
      </c>
      <c r="G1220" s="2" t="s">
        <v>1053</v>
      </c>
      <c r="H1220" s="2" t="s">
        <v>2870</v>
      </c>
      <c r="I1220" s="2">
        <v>26</v>
      </c>
      <c r="L1220" s="2">
        <v>5</v>
      </c>
      <c r="M1220" s="2" t="s">
        <v>5987</v>
      </c>
      <c r="N1220" s="2" t="s">
        <v>5988</v>
      </c>
      <c r="T1220" s="2" t="s">
        <v>5221</v>
      </c>
      <c r="U1220" s="2" t="s">
        <v>66</v>
      </c>
      <c r="V1220" s="2" t="s">
        <v>2961</v>
      </c>
      <c r="Y1220" s="2" t="s">
        <v>2222</v>
      </c>
      <c r="Z1220" s="2" t="s">
        <v>5265</v>
      </c>
      <c r="AC1220" s="2">
        <v>25</v>
      </c>
      <c r="AD1220" s="2" t="s">
        <v>490</v>
      </c>
      <c r="AE1220" s="2" t="s">
        <v>3854</v>
      </c>
    </row>
    <row r="1221" spans="1:72" ht="13.5" customHeight="1">
      <c r="A1221" s="5" t="str">
        <f t="shared" si="62"/>
        <v>1861_각현내_064</v>
      </c>
      <c r="B1221" s="2">
        <v>1861</v>
      </c>
      <c r="C1221" s="2" t="s">
        <v>5173</v>
      </c>
      <c r="D1221" s="2" t="s">
        <v>5174</v>
      </c>
      <c r="E1221" s="2">
        <v>1220</v>
      </c>
      <c r="F1221" s="2">
        <v>3</v>
      </c>
      <c r="G1221" s="2" t="s">
        <v>1053</v>
      </c>
      <c r="H1221" s="2" t="s">
        <v>2870</v>
      </c>
      <c r="I1221" s="2">
        <v>27</v>
      </c>
      <c r="J1221" s="2" t="s">
        <v>2223</v>
      </c>
      <c r="K1221" s="2" t="s">
        <v>2915</v>
      </c>
      <c r="L1221" s="2">
        <v>1</v>
      </c>
      <c r="M1221" s="2" t="s">
        <v>2223</v>
      </c>
      <c r="N1221" s="2" t="s">
        <v>2915</v>
      </c>
      <c r="T1221" s="2" t="s">
        <v>5220</v>
      </c>
      <c r="U1221" s="2" t="s">
        <v>126</v>
      </c>
      <c r="V1221" s="2" t="s">
        <v>2963</v>
      </c>
      <c r="W1221" s="2" t="s">
        <v>1061</v>
      </c>
      <c r="X1221" s="2" t="s">
        <v>3016</v>
      </c>
      <c r="Y1221" s="2" t="s">
        <v>2224</v>
      </c>
      <c r="Z1221" s="2" t="s">
        <v>3660</v>
      </c>
      <c r="AC1221" s="2">
        <v>42</v>
      </c>
      <c r="AD1221" s="2" t="s">
        <v>331</v>
      </c>
      <c r="AE1221" s="2" t="s">
        <v>3844</v>
      </c>
      <c r="AJ1221" s="2" t="s">
        <v>17</v>
      </c>
      <c r="AK1221" s="2" t="s">
        <v>3864</v>
      </c>
      <c r="AL1221" s="2" t="s">
        <v>1062</v>
      </c>
      <c r="AM1221" s="2" t="s">
        <v>3903</v>
      </c>
      <c r="AT1221" s="2" t="s">
        <v>137</v>
      </c>
      <c r="AU1221" s="2" t="s">
        <v>2972</v>
      </c>
      <c r="AV1221" s="2" t="s">
        <v>2096</v>
      </c>
      <c r="AW1221" s="2" t="s">
        <v>3611</v>
      </c>
      <c r="BG1221" s="2" t="s">
        <v>137</v>
      </c>
      <c r="BH1221" s="2" t="s">
        <v>2972</v>
      </c>
      <c r="BI1221" s="2" t="s">
        <v>1064</v>
      </c>
      <c r="BJ1221" s="2" t="s">
        <v>4183</v>
      </c>
      <c r="BK1221" s="2" t="s">
        <v>137</v>
      </c>
      <c r="BL1221" s="2" t="s">
        <v>2972</v>
      </c>
      <c r="BM1221" s="2" t="s">
        <v>2853</v>
      </c>
      <c r="BN1221" s="2" t="s">
        <v>4521</v>
      </c>
      <c r="BO1221" s="2" t="s">
        <v>137</v>
      </c>
      <c r="BP1221" s="2" t="s">
        <v>2972</v>
      </c>
      <c r="BQ1221" s="2" t="s">
        <v>2225</v>
      </c>
      <c r="BR1221" s="2" t="s">
        <v>5474</v>
      </c>
      <c r="BS1221" s="2" t="s">
        <v>94</v>
      </c>
      <c r="BT1221" s="2" t="s">
        <v>5274</v>
      </c>
    </row>
    <row r="1222" spans="1:72" ht="13.5" customHeight="1">
      <c r="A1222" s="5" t="str">
        <f t="shared" si="62"/>
        <v>1861_각현내_064</v>
      </c>
      <c r="B1222" s="2">
        <v>1861</v>
      </c>
      <c r="C1222" s="2" t="s">
        <v>5173</v>
      </c>
      <c r="D1222" s="2" t="s">
        <v>5174</v>
      </c>
      <c r="E1222" s="2">
        <v>1221</v>
      </c>
      <c r="F1222" s="2">
        <v>3</v>
      </c>
      <c r="G1222" s="2" t="s">
        <v>1053</v>
      </c>
      <c r="H1222" s="2" t="s">
        <v>2870</v>
      </c>
      <c r="I1222" s="2">
        <v>27</v>
      </c>
      <c r="L1222" s="2">
        <v>1</v>
      </c>
      <c r="M1222" s="2" t="s">
        <v>2223</v>
      </c>
      <c r="N1222" s="2" t="s">
        <v>2915</v>
      </c>
      <c r="S1222" s="2" t="s">
        <v>51</v>
      </c>
      <c r="T1222" s="2" t="s">
        <v>2942</v>
      </c>
      <c r="W1222" s="2" t="s">
        <v>546</v>
      </c>
      <c r="X1222" s="2" t="s">
        <v>3007</v>
      </c>
      <c r="Y1222" s="2" t="s">
        <v>10</v>
      </c>
      <c r="Z1222" s="2" t="s">
        <v>2986</v>
      </c>
      <c r="AC1222" s="2">
        <v>44</v>
      </c>
      <c r="AD1222" s="2" t="s">
        <v>244</v>
      </c>
      <c r="AE1222" s="2" t="s">
        <v>3837</v>
      </c>
      <c r="AJ1222" s="2" t="s">
        <v>17</v>
      </c>
      <c r="AK1222" s="2" t="s">
        <v>3864</v>
      </c>
      <c r="AL1222" s="2" t="s">
        <v>39</v>
      </c>
      <c r="AM1222" s="2" t="s">
        <v>3867</v>
      </c>
      <c r="AT1222" s="2" t="s">
        <v>229</v>
      </c>
      <c r="AU1222" s="2" t="s">
        <v>2966</v>
      </c>
      <c r="AV1222" s="2" t="s">
        <v>1155</v>
      </c>
      <c r="AW1222" s="2" t="s">
        <v>4066</v>
      </c>
      <c r="BG1222" s="2" t="s">
        <v>229</v>
      </c>
      <c r="BH1222" s="2" t="s">
        <v>2966</v>
      </c>
      <c r="BI1222" s="2" t="s">
        <v>2226</v>
      </c>
      <c r="BJ1222" s="2" t="s">
        <v>4533</v>
      </c>
      <c r="BK1222" s="2" t="s">
        <v>229</v>
      </c>
      <c r="BL1222" s="2" t="s">
        <v>2966</v>
      </c>
      <c r="BM1222" s="2" t="s">
        <v>2227</v>
      </c>
      <c r="BN1222" s="2" t="s">
        <v>4800</v>
      </c>
      <c r="BO1222" s="2" t="s">
        <v>137</v>
      </c>
      <c r="BP1222" s="2" t="s">
        <v>2972</v>
      </c>
      <c r="BQ1222" s="2" t="s">
        <v>2228</v>
      </c>
      <c r="BR1222" s="2" t="s">
        <v>5476</v>
      </c>
      <c r="BS1222" s="2" t="s">
        <v>94</v>
      </c>
      <c r="BT1222" s="2" t="s">
        <v>5274</v>
      </c>
    </row>
    <row r="1223" spans="1:72" ht="13.5" customHeight="1">
      <c r="A1223" s="5" t="str">
        <f t="shared" si="62"/>
        <v>1861_각현내_064</v>
      </c>
      <c r="B1223" s="2">
        <v>1861</v>
      </c>
      <c r="C1223" s="2" t="s">
        <v>5173</v>
      </c>
      <c r="D1223" s="2" t="s">
        <v>5174</v>
      </c>
      <c r="E1223" s="2">
        <v>1222</v>
      </c>
      <c r="F1223" s="2">
        <v>3</v>
      </c>
      <c r="G1223" s="2" t="s">
        <v>1053</v>
      </c>
      <c r="H1223" s="2" t="s">
        <v>2870</v>
      </c>
      <c r="I1223" s="2">
        <v>27</v>
      </c>
      <c r="L1223" s="2">
        <v>1</v>
      </c>
      <c r="M1223" s="2" t="s">
        <v>2223</v>
      </c>
      <c r="N1223" s="2" t="s">
        <v>2915</v>
      </c>
      <c r="T1223" s="2" t="s">
        <v>5221</v>
      </c>
      <c r="U1223" s="2" t="s">
        <v>66</v>
      </c>
      <c r="V1223" s="2" t="s">
        <v>2961</v>
      </c>
      <c r="Y1223" s="2" t="s">
        <v>965</v>
      </c>
      <c r="Z1223" s="2" t="s">
        <v>3243</v>
      </c>
      <c r="AC1223" s="2">
        <v>16</v>
      </c>
      <c r="AD1223" s="2" t="s">
        <v>552</v>
      </c>
      <c r="AE1223" s="2" t="s">
        <v>3857</v>
      </c>
    </row>
    <row r="1224" spans="1:72" ht="13.5" customHeight="1">
      <c r="A1224" s="5" t="str">
        <f t="shared" si="62"/>
        <v>1861_각현내_064</v>
      </c>
      <c r="B1224" s="2">
        <v>1861</v>
      </c>
      <c r="C1224" s="2" t="s">
        <v>5173</v>
      </c>
      <c r="D1224" s="2" t="s">
        <v>5174</v>
      </c>
      <c r="E1224" s="2">
        <v>1223</v>
      </c>
      <c r="F1224" s="2">
        <v>3</v>
      </c>
      <c r="G1224" s="2" t="s">
        <v>1053</v>
      </c>
      <c r="H1224" s="2" t="s">
        <v>2870</v>
      </c>
      <c r="I1224" s="2">
        <v>27</v>
      </c>
      <c r="L1224" s="2">
        <v>2</v>
      </c>
      <c r="M1224" s="2" t="s">
        <v>5989</v>
      </c>
      <c r="N1224" s="2" t="s">
        <v>5990</v>
      </c>
      <c r="T1224" s="2" t="s">
        <v>5220</v>
      </c>
      <c r="U1224" s="2" t="s">
        <v>246</v>
      </c>
      <c r="V1224" s="2" t="s">
        <v>2975</v>
      </c>
      <c r="W1224" s="2" t="s">
        <v>47</v>
      </c>
      <c r="X1224" s="2" t="s">
        <v>5196</v>
      </c>
      <c r="Y1224" s="2" t="s">
        <v>2229</v>
      </c>
      <c r="Z1224" s="2" t="s">
        <v>3661</v>
      </c>
      <c r="AC1224" s="2">
        <v>46</v>
      </c>
      <c r="AD1224" s="2" t="s">
        <v>552</v>
      </c>
      <c r="AE1224" s="2" t="s">
        <v>3857</v>
      </c>
      <c r="AJ1224" s="2" t="s">
        <v>17</v>
      </c>
      <c r="AK1224" s="2" t="s">
        <v>3864</v>
      </c>
      <c r="AL1224" s="2" t="s">
        <v>152</v>
      </c>
      <c r="AM1224" s="2" t="s">
        <v>3880</v>
      </c>
      <c r="AT1224" s="2" t="s">
        <v>137</v>
      </c>
      <c r="AU1224" s="2" t="s">
        <v>2972</v>
      </c>
      <c r="AV1224" s="2" t="s">
        <v>937</v>
      </c>
      <c r="AW1224" s="2" t="s">
        <v>3236</v>
      </c>
      <c r="BG1224" s="2" t="s">
        <v>137</v>
      </c>
      <c r="BH1224" s="2" t="s">
        <v>2972</v>
      </c>
      <c r="BI1224" s="2" t="s">
        <v>2230</v>
      </c>
      <c r="BJ1224" s="2" t="s">
        <v>4534</v>
      </c>
      <c r="BK1224" s="2" t="s">
        <v>137</v>
      </c>
      <c r="BL1224" s="2" t="s">
        <v>2972</v>
      </c>
      <c r="BM1224" s="2" t="s">
        <v>2231</v>
      </c>
      <c r="BN1224" s="2" t="s">
        <v>3747</v>
      </c>
      <c r="BO1224" s="2" t="s">
        <v>40</v>
      </c>
      <c r="BP1224" s="2" t="s">
        <v>3927</v>
      </c>
      <c r="BQ1224" s="2" t="s">
        <v>2232</v>
      </c>
      <c r="BR1224" s="2" t="s">
        <v>5586</v>
      </c>
      <c r="BS1224" s="2" t="s">
        <v>39</v>
      </c>
      <c r="BT1224" s="2" t="s">
        <v>3867</v>
      </c>
    </row>
    <row r="1225" spans="1:72" ht="13.5" customHeight="1">
      <c r="A1225" s="5" t="str">
        <f t="shared" si="62"/>
        <v>1861_각현내_064</v>
      </c>
      <c r="B1225" s="2">
        <v>1861</v>
      </c>
      <c r="C1225" s="2" t="s">
        <v>5173</v>
      </c>
      <c r="D1225" s="2" t="s">
        <v>5174</v>
      </c>
      <c r="E1225" s="2">
        <v>1224</v>
      </c>
      <c r="F1225" s="2">
        <v>3</v>
      </c>
      <c r="G1225" s="2" t="s">
        <v>1053</v>
      </c>
      <c r="H1225" s="2" t="s">
        <v>2870</v>
      </c>
      <c r="I1225" s="2">
        <v>27</v>
      </c>
      <c r="L1225" s="2">
        <v>2</v>
      </c>
      <c r="M1225" s="2" t="s">
        <v>5989</v>
      </c>
      <c r="N1225" s="2" t="s">
        <v>5990</v>
      </c>
      <c r="S1225" s="2" t="s">
        <v>51</v>
      </c>
      <c r="T1225" s="2" t="s">
        <v>2942</v>
      </c>
      <c r="W1225" s="2" t="s">
        <v>179</v>
      </c>
      <c r="X1225" s="2" t="s">
        <v>5228</v>
      </c>
      <c r="Y1225" s="2" t="s">
        <v>10</v>
      </c>
      <c r="Z1225" s="2" t="s">
        <v>2986</v>
      </c>
      <c r="AC1225" s="2">
        <v>36</v>
      </c>
      <c r="AD1225" s="2" t="s">
        <v>53</v>
      </c>
      <c r="AE1225" s="2" t="s">
        <v>3805</v>
      </c>
      <c r="AJ1225" s="2" t="s">
        <v>17</v>
      </c>
      <c r="AK1225" s="2" t="s">
        <v>3864</v>
      </c>
      <c r="AL1225" s="2" t="s">
        <v>180</v>
      </c>
      <c r="AM1225" s="2" t="s">
        <v>3878</v>
      </c>
      <c r="AT1225" s="2" t="s">
        <v>40</v>
      </c>
      <c r="AU1225" s="2" t="s">
        <v>3927</v>
      </c>
      <c r="AV1225" s="2" t="s">
        <v>2233</v>
      </c>
      <c r="AW1225" s="2" t="s">
        <v>4201</v>
      </c>
      <c r="BG1225" s="2" t="s">
        <v>40</v>
      </c>
      <c r="BH1225" s="2" t="s">
        <v>3927</v>
      </c>
      <c r="BI1225" s="2" t="s">
        <v>2234</v>
      </c>
      <c r="BJ1225" s="2" t="s">
        <v>4535</v>
      </c>
      <c r="BK1225" s="2" t="s">
        <v>40</v>
      </c>
      <c r="BL1225" s="2" t="s">
        <v>3927</v>
      </c>
      <c r="BM1225" s="2" t="s">
        <v>2235</v>
      </c>
      <c r="BN1225" s="2" t="s">
        <v>4801</v>
      </c>
      <c r="BO1225" s="2" t="s">
        <v>40</v>
      </c>
      <c r="BP1225" s="2" t="s">
        <v>3927</v>
      </c>
      <c r="BQ1225" s="2" t="s">
        <v>2236</v>
      </c>
      <c r="BR1225" s="2" t="s">
        <v>5068</v>
      </c>
      <c r="BS1225" s="2" t="s">
        <v>39</v>
      </c>
      <c r="BT1225" s="2" t="s">
        <v>3867</v>
      </c>
    </row>
    <row r="1226" spans="1:72" ht="13.5" customHeight="1">
      <c r="A1226" s="5" t="str">
        <f t="shared" si="62"/>
        <v>1861_각현내_064</v>
      </c>
      <c r="B1226" s="2">
        <v>1861</v>
      </c>
      <c r="C1226" s="2" t="s">
        <v>5173</v>
      </c>
      <c r="D1226" s="2" t="s">
        <v>5174</v>
      </c>
      <c r="E1226" s="2">
        <v>1225</v>
      </c>
      <c r="F1226" s="2">
        <v>3</v>
      </c>
      <c r="G1226" s="2" t="s">
        <v>1053</v>
      </c>
      <c r="H1226" s="2" t="s">
        <v>2870</v>
      </c>
      <c r="I1226" s="2">
        <v>27</v>
      </c>
      <c r="L1226" s="2">
        <v>3</v>
      </c>
      <c r="M1226" s="2" t="s">
        <v>5991</v>
      </c>
      <c r="N1226" s="2" t="s">
        <v>5992</v>
      </c>
      <c r="O1226" s="2" t="s">
        <v>6</v>
      </c>
      <c r="P1226" s="2" t="s">
        <v>2927</v>
      </c>
      <c r="T1226" s="2" t="s">
        <v>5220</v>
      </c>
      <c r="U1226" s="2" t="s">
        <v>55</v>
      </c>
      <c r="V1226" s="2" t="s">
        <v>2962</v>
      </c>
      <c r="W1226" s="2" t="s">
        <v>95</v>
      </c>
      <c r="X1226" s="2" t="s">
        <v>5192</v>
      </c>
      <c r="Y1226" s="2" t="s">
        <v>2237</v>
      </c>
      <c r="Z1226" s="2" t="s">
        <v>3662</v>
      </c>
      <c r="AC1226" s="2">
        <v>58</v>
      </c>
      <c r="AD1226" s="2" t="s">
        <v>298</v>
      </c>
      <c r="AE1226" s="2" t="s">
        <v>3841</v>
      </c>
      <c r="AJ1226" s="2" t="s">
        <v>17</v>
      </c>
      <c r="AK1226" s="2" t="s">
        <v>3864</v>
      </c>
      <c r="AL1226" s="2" t="s">
        <v>94</v>
      </c>
      <c r="AM1226" s="2" t="s">
        <v>5274</v>
      </c>
      <c r="AT1226" s="2" t="s">
        <v>40</v>
      </c>
      <c r="AU1226" s="2" t="s">
        <v>3927</v>
      </c>
      <c r="AV1226" s="2" t="s">
        <v>2238</v>
      </c>
      <c r="AW1226" s="2" t="s">
        <v>4202</v>
      </c>
      <c r="BG1226" s="2" t="s">
        <v>40</v>
      </c>
      <c r="BH1226" s="2" t="s">
        <v>3927</v>
      </c>
      <c r="BI1226" s="2" t="s">
        <v>2239</v>
      </c>
      <c r="BJ1226" s="2" t="s">
        <v>4536</v>
      </c>
      <c r="BK1226" s="2" t="s">
        <v>40</v>
      </c>
      <c r="BL1226" s="2" t="s">
        <v>3927</v>
      </c>
      <c r="BM1226" s="2" t="s">
        <v>2240</v>
      </c>
      <c r="BN1226" s="2" t="s">
        <v>4802</v>
      </c>
      <c r="BO1226" s="2" t="s">
        <v>801</v>
      </c>
      <c r="BP1226" s="2" t="s">
        <v>3932</v>
      </c>
      <c r="BQ1226" s="2" t="s">
        <v>2241</v>
      </c>
      <c r="BR1226" s="2" t="s">
        <v>5069</v>
      </c>
      <c r="BS1226" s="2" t="s">
        <v>39</v>
      </c>
      <c r="BT1226" s="2" t="s">
        <v>3867</v>
      </c>
    </row>
    <row r="1227" spans="1:72" ht="13.5" customHeight="1">
      <c r="A1227" s="5" t="str">
        <f t="shared" si="62"/>
        <v>1861_각현내_064</v>
      </c>
      <c r="B1227" s="2">
        <v>1861</v>
      </c>
      <c r="C1227" s="2" t="s">
        <v>5173</v>
      </c>
      <c r="D1227" s="2" t="s">
        <v>5174</v>
      </c>
      <c r="E1227" s="2">
        <v>1226</v>
      </c>
      <c r="F1227" s="2">
        <v>3</v>
      </c>
      <c r="G1227" s="2" t="s">
        <v>1053</v>
      </c>
      <c r="H1227" s="2" t="s">
        <v>2870</v>
      </c>
      <c r="I1227" s="2">
        <v>27</v>
      </c>
      <c r="L1227" s="2">
        <v>3</v>
      </c>
      <c r="M1227" s="2" t="s">
        <v>5991</v>
      </c>
      <c r="N1227" s="2" t="s">
        <v>5992</v>
      </c>
      <c r="S1227" s="2" t="s">
        <v>51</v>
      </c>
      <c r="T1227" s="2" t="s">
        <v>2942</v>
      </c>
      <c r="W1227" s="2" t="s">
        <v>163</v>
      </c>
      <c r="X1227" s="2" t="s">
        <v>2992</v>
      </c>
      <c r="Y1227" s="2" t="s">
        <v>48</v>
      </c>
      <c r="Z1227" s="2" t="s">
        <v>3034</v>
      </c>
      <c r="AC1227" s="2">
        <v>55</v>
      </c>
      <c r="AD1227" s="2" t="s">
        <v>49</v>
      </c>
      <c r="AE1227" s="2" t="s">
        <v>3804</v>
      </c>
      <c r="AJ1227" s="2" t="s">
        <v>17</v>
      </c>
      <c r="AK1227" s="2" t="s">
        <v>3864</v>
      </c>
      <c r="AL1227" s="2" t="s">
        <v>164</v>
      </c>
      <c r="AM1227" s="2" t="s">
        <v>3876</v>
      </c>
      <c r="AT1227" s="2" t="s">
        <v>40</v>
      </c>
      <c r="AU1227" s="2" t="s">
        <v>3927</v>
      </c>
      <c r="AV1227" s="2" t="s">
        <v>1325</v>
      </c>
      <c r="AW1227" s="2" t="s">
        <v>3354</v>
      </c>
      <c r="BG1227" s="2" t="s">
        <v>40</v>
      </c>
      <c r="BH1227" s="2" t="s">
        <v>3927</v>
      </c>
      <c r="BI1227" s="2" t="s">
        <v>1336</v>
      </c>
      <c r="BJ1227" s="2" t="s">
        <v>3358</v>
      </c>
      <c r="BK1227" s="2" t="s">
        <v>40</v>
      </c>
      <c r="BL1227" s="2" t="s">
        <v>3927</v>
      </c>
      <c r="BM1227" s="2" t="s">
        <v>2242</v>
      </c>
      <c r="BN1227" s="2" t="s">
        <v>4803</v>
      </c>
      <c r="BO1227" s="2" t="s">
        <v>40</v>
      </c>
      <c r="BP1227" s="2" t="s">
        <v>3927</v>
      </c>
      <c r="BQ1227" s="2" t="s">
        <v>2243</v>
      </c>
      <c r="BR1227" s="2" t="s">
        <v>5486</v>
      </c>
      <c r="BS1227" s="2" t="s">
        <v>94</v>
      </c>
      <c r="BT1227" s="2" t="s">
        <v>5274</v>
      </c>
    </row>
    <row r="1228" spans="1:72" ht="13.5" customHeight="1">
      <c r="A1228" s="5" t="str">
        <f t="shared" ref="A1228:A1235" si="63">HYPERLINK("http://kyu.snu.ac.kr/sdhj/index.jsp?type=hj/GK14785_00_IH_0001_065.jpg","1861_각현내_065")</f>
        <v>1861_각현내_065</v>
      </c>
      <c r="B1228" s="2">
        <v>1861</v>
      </c>
      <c r="C1228" s="2" t="s">
        <v>5173</v>
      </c>
      <c r="D1228" s="2" t="s">
        <v>5174</v>
      </c>
      <c r="E1228" s="2">
        <v>1227</v>
      </c>
      <c r="F1228" s="2">
        <v>3</v>
      </c>
      <c r="G1228" s="2" t="s">
        <v>1053</v>
      </c>
      <c r="H1228" s="2" t="s">
        <v>2870</v>
      </c>
      <c r="I1228" s="2">
        <v>27</v>
      </c>
      <c r="L1228" s="2">
        <v>3</v>
      </c>
      <c r="M1228" s="2" t="s">
        <v>5991</v>
      </c>
      <c r="N1228" s="2" t="s">
        <v>5992</v>
      </c>
      <c r="T1228" s="2" t="s">
        <v>5221</v>
      </c>
      <c r="U1228" s="2" t="s">
        <v>66</v>
      </c>
      <c r="V1228" s="2" t="s">
        <v>2961</v>
      </c>
      <c r="Y1228" s="2" t="s">
        <v>2244</v>
      </c>
      <c r="Z1228" s="2" t="s">
        <v>3663</v>
      </c>
      <c r="AC1228" s="2">
        <v>13</v>
      </c>
      <c r="AD1228" s="2" t="s">
        <v>353</v>
      </c>
      <c r="AE1228" s="2" t="s">
        <v>3847</v>
      </c>
    </row>
    <row r="1229" spans="1:72" ht="13.5" customHeight="1">
      <c r="A1229" s="5" t="str">
        <f t="shared" si="63"/>
        <v>1861_각현내_065</v>
      </c>
      <c r="B1229" s="2">
        <v>1861</v>
      </c>
      <c r="C1229" s="2" t="s">
        <v>5173</v>
      </c>
      <c r="D1229" s="2" t="s">
        <v>5174</v>
      </c>
      <c r="E1229" s="2">
        <v>1228</v>
      </c>
      <c r="F1229" s="2">
        <v>3</v>
      </c>
      <c r="G1229" s="2" t="s">
        <v>1053</v>
      </c>
      <c r="H1229" s="2" t="s">
        <v>2870</v>
      </c>
      <c r="I1229" s="2">
        <v>27</v>
      </c>
      <c r="L1229" s="2">
        <v>4</v>
      </c>
      <c r="M1229" s="2" t="s">
        <v>5687</v>
      </c>
      <c r="N1229" s="2" t="s">
        <v>5688</v>
      </c>
      <c r="O1229" s="2" t="s">
        <v>6</v>
      </c>
      <c r="P1229" s="2" t="s">
        <v>2927</v>
      </c>
      <c r="T1229" s="2" t="s">
        <v>5220</v>
      </c>
      <c r="U1229" s="2" t="s">
        <v>2245</v>
      </c>
      <c r="V1229" s="2" t="s">
        <v>2983</v>
      </c>
      <c r="W1229" s="2" t="s">
        <v>95</v>
      </c>
      <c r="X1229" s="2" t="s">
        <v>5192</v>
      </c>
      <c r="Y1229" s="2" t="s">
        <v>10</v>
      </c>
      <c r="Z1229" s="2" t="s">
        <v>2986</v>
      </c>
      <c r="AC1229" s="2">
        <v>40</v>
      </c>
      <c r="AD1229" s="2" t="s">
        <v>420</v>
      </c>
      <c r="AE1229" s="2" t="s">
        <v>3849</v>
      </c>
      <c r="AJ1229" s="2" t="s">
        <v>17</v>
      </c>
      <c r="AK1229" s="2" t="s">
        <v>3864</v>
      </c>
      <c r="AL1229" s="2" t="s">
        <v>94</v>
      </c>
      <c r="AM1229" s="2" t="s">
        <v>5274</v>
      </c>
      <c r="AT1229" s="2" t="s">
        <v>229</v>
      </c>
      <c r="AU1229" s="2" t="s">
        <v>2966</v>
      </c>
      <c r="AV1229" s="2" t="s">
        <v>2246</v>
      </c>
      <c r="AW1229" s="2" t="s">
        <v>4203</v>
      </c>
      <c r="BG1229" s="2" t="s">
        <v>229</v>
      </c>
      <c r="BH1229" s="2" t="s">
        <v>2966</v>
      </c>
      <c r="BI1229" s="2" t="s">
        <v>1848</v>
      </c>
      <c r="BJ1229" s="2" t="s">
        <v>4151</v>
      </c>
      <c r="BK1229" s="2" t="s">
        <v>229</v>
      </c>
      <c r="BL1229" s="2" t="s">
        <v>2966</v>
      </c>
      <c r="BM1229" s="2" t="s">
        <v>2247</v>
      </c>
      <c r="BN1229" s="2" t="s">
        <v>3787</v>
      </c>
      <c r="BO1229" s="2" t="s">
        <v>137</v>
      </c>
      <c r="BP1229" s="2" t="s">
        <v>2972</v>
      </c>
      <c r="BQ1229" s="2" t="s">
        <v>2248</v>
      </c>
      <c r="BR1229" s="2" t="s">
        <v>5394</v>
      </c>
      <c r="BS1229" s="2" t="s">
        <v>94</v>
      </c>
      <c r="BT1229" s="2" t="s">
        <v>5274</v>
      </c>
    </row>
    <row r="1230" spans="1:72" ht="13.5" customHeight="1">
      <c r="A1230" s="5" t="str">
        <f t="shared" si="63"/>
        <v>1861_각현내_065</v>
      </c>
      <c r="B1230" s="2">
        <v>1861</v>
      </c>
      <c r="C1230" s="2" t="s">
        <v>5173</v>
      </c>
      <c r="D1230" s="2" t="s">
        <v>5174</v>
      </c>
      <c r="E1230" s="2">
        <v>1229</v>
      </c>
      <c r="F1230" s="2">
        <v>3</v>
      </c>
      <c r="G1230" s="2" t="s">
        <v>1053</v>
      </c>
      <c r="H1230" s="2" t="s">
        <v>2870</v>
      </c>
      <c r="I1230" s="2">
        <v>27</v>
      </c>
      <c r="L1230" s="2">
        <v>4</v>
      </c>
      <c r="M1230" s="2" t="s">
        <v>5687</v>
      </c>
      <c r="N1230" s="2" t="s">
        <v>5688</v>
      </c>
      <c r="S1230" s="2" t="s">
        <v>109</v>
      </c>
      <c r="T1230" s="2" t="s">
        <v>2945</v>
      </c>
      <c r="Y1230" s="2" t="s">
        <v>2249</v>
      </c>
      <c r="Z1230" s="2" t="s">
        <v>3664</v>
      </c>
      <c r="AC1230" s="2">
        <v>10</v>
      </c>
      <c r="AD1230" s="2" t="s">
        <v>86</v>
      </c>
      <c r="AE1230" s="2" t="s">
        <v>3815</v>
      </c>
    </row>
    <row r="1231" spans="1:72" ht="13.5" customHeight="1">
      <c r="A1231" s="5" t="str">
        <f t="shared" si="63"/>
        <v>1861_각현내_065</v>
      </c>
      <c r="B1231" s="2">
        <v>1861</v>
      </c>
      <c r="C1231" s="2" t="s">
        <v>5173</v>
      </c>
      <c r="D1231" s="2" t="s">
        <v>5174</v>
      </c>
      <c r="E1231" s="2">
        <v>1230</v>
      </c>
      <c r="F1231" s="2">
        <v>3</v>
      </c>
      <c r="G1231" s="2" t="s">
        <v>1053</v>
      </c>
      <c r="H1231" s="2" t="s">
        <v>2870</v>
      </c>
      <c r="I1231" s="2">
        <v>27</v>
      </c>
      <c r="L1231" s="2">
        <v>4</v>
      </c>
      <c r="M1231" s="2" t="s">
        <v>5687</v>
      </c>
      <c r="N1231" s="2" t="s">
        <v>5688</v>
      </c>
      <c r="S1231" s="2" t="s">
        <v>207</v>
      </c>
      <c r="T1231" s="2" t="s">
        <v>2949</v>
      </c>
      <c r="AC1231" s="2">
        <v>5</v>
      </c>
      <c r="AD1231" s="2" t="s">
        <v>257</v>
      </c>
      <c r="AE1231" s="2" t="s">
        <v>3838</v>
      </c>
    </row>
    <row r="1232" spans="1:72" ht="13.5" customHeight="1">
      <c r="A1232" s="5" t="str">
        <f t="shared" si="63"/>
        <v>1861_각현내_065</v>
      </c>
      <c r="B1232" s="2">
        <v>1861</v>
      </c>
      <c r="C1232" s="2" t="s">
        <v>5173</v>
      </c>
      <c r="D1232" s="2" t="s">
        <v>5174</v>
      </c>
      <c r="E1232" s="2">
        <v>1231</v>
      </c>
      <c r="F1232" s="2">
        <v>4</v>
      </c>
      <c r="G1232" s="2" t="s">
        <v>2250</v>
      </c>
      <c r="H1232" s="2" t="s">
        <v>2871</v>
      </c>
      <c r="I1232" s="2">
        <v>1</v>
      </c>
      <c r="J1232" s="2" t="s">
        <v>2251</v>
      </c>
      <c r="K1232" s="2" t="s">
        <v>2916</v>
      </c>
      <c r="L1232" s="2">
        <v>1</v>
      </c>
      <c r="M1232" s="2" t="s">
        <v>2251</v>
      </c>
      <c r="N1232" s="2" t="s">
        <v>2916</v>
      </c>
      <c r="T1232" s="2" t="s">
        <v>5220</v>
      </c>
      <c r="U1232" s="2" t="s">
        <v>2252</v>
      </c>
      <c r="V1232" s="2" t="s">
        <v>2984</v>
      </c>
      <c r="W1232" s="2" t="s">
        <v>284</v>
      </c>
      <c r="X1232" s="2" t="s">
        <v>3000</v>
      </c>
      <c r="Y1232" s="2" t="s">
        <v>2253</v>
      </c>
      <c r="Z1232" s="2" t="s">
        <v>3628</v>
      </c>
      <c r="AC1232" s="2">
        <v>63</v>
      </c>
      <c r="AD1232" s="2" t="s">
        <v>216</v>
      </c>
      <c r="AE1232" s="2" t="s">
        <v>3834</v>
      </c>
      <c r="AJ1232" s="2" t="s">
        <v>17</v>
      </c>
      <c r="AK1232" s="2" t="s">
        <v>3864</v>
      </c>
      <c r="AL1232" s="2" t="s">
        <v>142</v>
      </c>
      <c r="AM1232" s="2" t="s">
        <v>3884</v>
      </c>
      <c r="AT1232" s="2" t="s">
        <v>131</v>
      </c>
      <c r="AU1232" s="2" t="s">
        <v>3928</v>
      </c>
      <c r="AV1232" s="2" t="s">
        <v>2254</v>
      </c>
      <c r="AW1232" s="2" t="s">
        <v>4204</v>
      </c>
      <c r="BG1232" s="2" t="s">
        <v>131</v>
      </c>
      <c r="BH1232" s="2" t="s">
        <v>3928</v>
      </c>
      <c r="BI1232" s="2" t="s">
        <v>2255</v>
      </c>
      <c r="BJ1232" s="2" t="s">
        <v>4537</v>
      </c>
      <c r="BK1232" s="2" t="s">
        <v>131</v>
      </c>
      <c r="BL1232" s="2" t="s">
        <v>3928</v>
      </c>
      <c r="BM1232" s="2" t="s">
        <v>2256</v>
      </c>
      <c r="BN1232" s="2" t="s">
        <v>4804</v>
      </c>
      <c r="BO1232" s="2" t="s">
        <v>131</v>
      </c>
      <c r="BP1232" s="2" t="s">
        <v>3928</v>
      </c>
      <c r="BQ1232" s="2" t="s">
        <v>2257</v>
      </c>
      <c r="BR1232" s="2" t="s">
        <v>5070</v>
      </c>
      <c r="BS1232" s="2" t="s">
        <v>39</v>
      </c>
      <c r="BT1232" s="2" t="s">
        <v>3867</v>
      </c>
    </row>
    <row r="1233" spans="1:72" ht="13.5" customHeight="1">
      <c r="A1233" s="5" t="str">
        <f t="shared" si="63"/>
        <v>1861_각현내_065</v>
      </c>
      <c r="B1233" s="2">
        <v>1861</v>
      </c>
      <c r="C1233" s="2" t="s">
        <v>5173</v>
      </c>
      <c r="D1233" s="2" t="s">
        <v>5174</v>
      </c>
      <c r="E1233" s="2">
        <v>1232</v>
      </c>
      <c r="F1233" s="2">
        <v>4</v>
      </c>
      <c r="G1233" s="2" t="s">
        <v>2250</v>
      </c>
      <c r="H1233" s="2" t="s">
        <v>2871</v>
      </c>
      <c r="I1233" s="2">
        <v>1</v>
      </c>
      <c r="L1233" s="2">
        <v>1</v>
      </c>
      <c r="M1233" s="2" t="s">
        <v>2251</v>
      </c>
      <c r="N1233" s="2" t="s">
        <v>2916</v>
      </c>
      <c r="S1233" s="2" t="s">
        <v>51</v>
      </c>
      <c r="T1233" s="2" t="s">
        <v>2942</v>
      </c>
      <c r="W1233" s="2" t="s">
        <v>1092</v>
      </c>
      <c r="X1233" s="2" t="s">
        <v>2992</v>
      </c>
      <c r="Y1233" s="2" t="s">
        <v>10</v>
      </c>
      <c r="Z1233" s="2" t="s">
        <v>2986</v>
      </c>
      <c r="AC1233" s="2">
        <v>57</v>
      </c>
      <c r="AD1233" s="2" t="s">
        <v>200</v>
      </c>
      <c r="AE1233" s="2" t="s">
        <v>3832</v>
      </c>
      <c r="AJ1233" s="2" t="s">
        <v>17</v>
      </c>
      <c r="AK1233" s="2" t="s">
        <v>3864</v>
      </c>
      <c r="AL1233" s="2" t="s">
        <v>185</v>
      </c>
      <c r="AM1233" s="2" t="s">
        <v>3906</v>
      </c>
      <c r="AT1233" s="2" t="s">
        <v>131</v>
      </c>
      <c r="AU1233" s="2" t="s">
        <v>3928</v>
      </c>
      <c r="AV1233" s="2" t="s">
        <v>2258</v>
      </c>
      <c r="AW1233" s="2" t="s">
        <v>4205</v>
      </c>
      <c r="BG1233" s="2" t="s">
        <v>131</v>
      </c>
      <c r="BH1233" s="2" t="s">
        <v>3928</v>
      </c>
      <c r="BI1233" s="2" t="s">
        <v>2259</v>
      </c>
      <c r="BJ1233" s="2" t="s">
        <v>3222</v>
      </c>
      <c r="BK1233" s="2" t="s">
        <v>131</v>
      </c>
      <c r="BL1233" s="2" t="s">
        <v>3928</v>
      </c>
      <c r="BM1233" s="2" t="s">
        <v>2260</v>
      </c>
      <c r="BN1233" s="2" t="s">
        <v>4805</v>
      </c>
      <c r="BO1233" s="2" t="s">
        <v>131</v>
      </c>
      <c r="BP1233" s="2" t="s">
        <v>3928</v>
      </c>
      <c r="BQ1233" s="2" t="s">
        <v>2261</v>
      </c>
      <c r="BR1233" s="2" t="s">
        <v>5452</v>
      </c>
      <c r="BS1233" s="2" t="s">
        <v>94</v>
      </c>
      <c r="BT1233" s="2" t="s">
        <v>5274</v>
      </c>
    </row>
    <row r="1234" spans="1:72" ht="13.5" customHeight="1">
      <c r="A1234" s="5" t="str">
        <f t="shared" si="63"/>
        <v>1861_각현내_065</v>
      </c>
      <c r="B1234" s="2">
        <v>1861</v>
      </c>
      <c r="C1234" s="2" t="s">
        <v>5173</v>
      </c>
      <c r="D1234" s="2" t="s">
        <v>5174</v>
      </c>
      <c r="E1234" s="2">
        <v>1233</v>
      </c>
      <c r="F1234" s="2">
        <v>4</v>
      </c>
      <c r="G1234" s="2" t="s">
        <v>2250</v>
      </c>
      <c r="H1234" s="2" t="s">
        <v>2871</v>
      </c>
      <c r="I1234" s="2">
        <v>1</v>
      </c>
      <c r="L1234" s="2">
        <v>2</v>
      </c>
      <c r="M1234" s="2" t="s">
        <v>5993</v>
      </c>
      <c r="N1234" s="2" t="s">
        <v>5994</v>
      </c>
      <c r="T1234" s="2" t="s">
        <v>5220</v>
      </c>
      <c r="U1234" s="2" t="s">
        <v>422</v>
      </c>
      <c r="V1234" s="2" t="s">
        <v>2969</v>
      </c>
      <c r="W1234" s="2" t="s">
        <v>215</v>
      </c>
      <c r="X1234" s="2" t="s">
        <v>2995</v>
      </c>
      <c r="Y1234" s="2" t="s">
        <v>2262</v>
      </c>
      <c r="Z1234" s="2" t="s">
        <v>5236</v>
      </c>
      <c r="AC1234" s="2">
        <v>69</v>
      </c>
      <c r="AD1234" s="2" t="s">
        <v>902</v>
      </c>
      <c r="AE1234" s="2" t="s">
        <v>3859</v>
      </c>
      <c r="AJ1234" s="2" t="s">
        <v>17</v>
      </c>
      <c r="AK1234" s="2" t="s">
        <v>3864</v>
      </c>
      <c r="AL1234" s="2" t="s">
        <v>152</v>
      </c>
      <c r="AM1234" s="2" t="s">
        <v>3880</v>
      </c>
      <c r="AT1234" s="2" t="s">
        <v>137</v>
      </c>
      <c r="AU1234" s="2" t="s">
        <v>2972</v>
      </c>
      <c r="AV1234" s="2" t="s">
        <v>120</v>
      </c>
      <c r="AW1234" s="2" t="s">
        <v>3054</v>
      </c>
      <c r="BG1234" s="2" t="s">
        <v>137</v>
      </c>
      <c r="BH1234" s="2" t="s">
        <v>2972</v>
      </c>
      <c r="BI1234" s="2" t="s">
        <v>2263</v>
      </c>
      <c r="BJ1234" s="2" t="s">
        <v>4538</v>
      </c>
      <c r="BK1234" s="2" t="s">
        <v>137</v>
      </c>
      <c r="BL1234" s="2" t="s">
        <v>2972</v>
      </c>
      <c r="BM1234" s="2" t="s">
        <v>2264</v>
      </c>
      <c r="BN1234" s="2" t="s">
        <v>4806</v>
      </c>
      <c r="BO1234" s="2" t="s">
        <v>137</v>
      </c>
      <c r="BP1234" s="2" t="s">
        <v>2972</v>
      </c>
      <c r="BQ1234" s="2" t="s">
        <v>2265</v>
      </c>
      <c r="BR1234" s="2" t="s">
        <v>5071</v>
      </c>
      <c r="BS1234" s="2" t="s">
        <v>514</v>
      </c>
      <c r="BT1234" s="2" t="s">
        <v>3054</v>
      </c>
    </row>
    <row r="1235" spans="1:72" ht="13.5" customHeight="1">
      <c r="A1235" s="5" t="str">
        <f t="shared" si="63"/>
        <v>1861_각현내_065</v>
      </c>
      <c r="B1235" s="2">
        <v>1861</v>
      </c>
      <c r="C1235" s="2" t="s">
        <v>5173</v>
      </c>
      <c r="D1235" s="2" t="s">
        <v>5174</v>
      </c>
      <c r="E1235" s="2">
        <v>1234</v>
      </c>
      <c r="F1235" s="2">
        <v>4</v>
      </c>
      <c r="G1235" s="2" t="s">
        <v>2250</v>
      </c>
      <c r="H1235" s="2" t="s">
        <v>2871</v>
      </c>
      <c r="I1235" s="2">
        <v>1</v>
      </c>
      <c r="L1235" s="2">
        <v>2</v>
      </c>
      <c r="M1235" s="2" t="s">
        <v>5993</v>
      </c>
      <c r="N1235" s="2" t="s">
        <v>5994</v>
      </c>
      <c r="S1235" s="2" t="s">
        <v>51</v>
      </c>
      <c r="T1235" s="2" t="s">
        <v>2942</v>
      </c>
      <c r="W1235" s="2" t="s">
        <v>284</v>
      </c>
      <c r="X1235" s="2" t="s">
        <v>3000</v>
      </c>
      <c r="Y1235" s="2" t="s">
        <v>10</v>
      </c>
      <c r="Z1235" s="2" t="s">
        <v>2986</v>
      </c>
      <c r="AC1235" s="2">
        <v>71</v>
      </c>
      <c r="AD1235" s="2" t="s">
        <v>353</v>
      </c>
      <c r="AE1235" s="2" t="s">
        <v>3847</v>
      </c>
      <c r="AJ1235" s="2" t="s">
        <v>17</v>
      </c>
      <c r="AK1235" s="2" t="s">
        <v>3864</v>
      </c>
      <c r="AL1235" s="2" t="s">
        <v>142</v>
      </c>
      <c r="AM1235" s="2" t="s">
        <v>3884</v>
      </c>
      <c r="AT1235" s="2" t="s">
        <v>137</v>
      </c>
      <c r="AU1235" s="2" t="s">
        <v>2972</v>
      </c>
      <c r="AV1235" s="2" t="s">
        <v>2266</v>
      </c>
      <c r="AW1235" s="2" t="s">
        <v>4206</v>
      </c>
      <c r="BG1235" s="2" t="s">
        <v>137</v>
      </c>
      <c r="BH1235" s="2" t="s">
        <v>2972</v>
      </c>
      <c r="BI1235" s="2" t="s">
        <v>2267</v>
      </c>
      <c r="BJ1235" s="2" t="s">
        <v>4539</v>
      </c>
      <c r="BK1235" s="2" t="s">
        <v>137</v>
      </c>
      <c r="BL1235" s="2" t="s">
        <v>2972</v>
      </c>
      <c r="BM1235" s="2" t="s">
        <v>2268</v>
      </c>
      <c r="BN1235" s="2" t="s">
        <v>3170</v>
      </c>
      <c r="BO1235" s="2" t="s">
        <v>137</v>
      </c>
      <c r="BP1235" s="2" t="s">
        <v>2972</v>
      </c>
      <c r="BQ1235" s="2" t="s">
        <v>2269</v>
      </c>
      <c r="BR1235" s="2" t="s">
        <v>5072</v>
      </c>
      <c r="BS1235" s="2" t="s">
        <v>39</v>
      </c>
      <c r="BT1235" s="2" t="s">
        <v>3867</v>
      </c>
    </row>
    <row r="1236" spans="1:72" ht="13.5" customHeight="1">
      <c r="A1236" s="5" t="str">
        <f t="shared" ref="A1236:A1246" si="64">HYPERLINK("http://kyu.snu.ac.kr/sdhj/index.jsp?type=hj/GK14785_00_IH_0001_066.jpg","1861_각현내_066")</f>
        <v>1861_각현내_066</v>
      </c>
      <c r="B1236" s="2">
        <v>1861</v>
      </c>
      <c r="C1236" s="2" t="s">
        <v>5173</v>
      </c>
      <c r="D1236" s="2" t="s">
        <v>5174</v>
      </c>
      <c r="E1236" s="2">
        <v>1235</v>
      </c>
      <c r="F1236" s="2">
        <v>4</v>
      </c>
      <c r="G1236" s="2" t="s">
        <v>2250</v>
      </c>
      <c r="H1236" s="2" t="s">
        <v>2871</v>
      </c>
      <c r="I1236" s="2">
        <v>1</v>
      </c>
      <c r="L1236" s="2">
        <v>3</v>
      </c>
      <c r="M1236" s="2" t="s">
        <v>5995</v>
      </c>
      <c r="N1236" s="2" t="s">
        <v>5996</v>
      </c>
      <c r="T1236" s="2" t="s">
        <v>5220</v>
      </c>
      <c r="U1236" s="2" t="s">
        <v>55</v>
      </c>
      <c r="V1236" s="2" t="s">
        <v>2962</v>
      </c>
      <c r="W1236" s="2" t="s">
        <v>47</v>
      </c>
      <c r="X1236" s="2" t="s">
        <v>5196</v>
      </c>
      <c r="Y1236" s="2" t="s">
        <v>2270</v>
      </c>
      <c r="Z1236" s="2" t="s">
        <v>3665</v>
      </c>
      <c r="AC1236" s="2">
        <v>54</v>
      </c>
      <c r="AD1236" s="2" t="s">
        <v>103</v>
      </c>
      <c r="AE1236" s="2" t="s">
        <v>3816</v>
      </c>
      <c r="AJ1236" s="2" t="s">
        <v>17</v>
      </c>
      <c r="AK1236" s="2" t="s">
        <v>3864</v>
      </c>
      <c r="AL1236" s="2" t="s">
        <v>152</v>
      </c>
      <c r="AM1236" s="2" t="s">
        <v>3880</v>
      </c>
      <c r="AT1236" s="2" t="s">
        <v>40</v>
      </c>
      <c r="AU1236" s="2" t="s">
        <v>3927</v>
      </c>
      <c r="AV1236" s="2" t="s">
        <v>2271</v>
      </c>
      <c r="AW1236" s="2" t="s">
        <v>4207</v>
      </c>
      <c r="BG1236" s="2" t="s">
        <v>40</v>
      </c>
      <c r="BH1236" s="2" t="s">
        <v>3927</v>
      </c>
      <c r="BI1236" s="2" t="s">
        <v>1743</v>
      </c>
      <c r="BJ1236" s="2" t="s">
        <v>4135</v>
      </c>
      <c r="BK1236" s="2" t="s">
        <v>40</v>
      </c>
      <c r="BL1236" s="2" t="s">
        <v>3927</v>
      </c>
      <c r="BM1236" s="2" t="s">
        <v>2272</v>
      </c>
      <c r="BN1236" s="2" t="s">
        <v>4807</v>
      </c>
      <c r="BO1236" s="2" t="s">
        <v>40</v>
      </c>
      <c r="BP1236" s="2" t="s">
        <v>3927</v>
      </c>
      <c r="BQ1236" s="2" t="s">
        <v>2273</v>
      </c>
      <c r="BR1236" s="2" t="s">
        <v>5390</v>
      </c>
      <c r="BS1236" s="2" t="s">
        <v>94</v>
      </c>
      <c r="BT1236" s="2" t="s">
        <v>5274</v>
      </c>
    </row>
    <row r="1237" spans="1:72" ht="13.5" customHeight="1">
      <c r="A1237" s="5" t="str">
        <f t="shared" si="64"/>
        <v>1861_각현내_066</v>
      </c>
      <c r="B1237" s="2">
        <v>1861</v>
      </c>
      <c r="C1237" s="2" t="s">
        <v>5173</v>
      </c>
      <c r="D1237" s="2" t="s">
        <v>5174</v>
      </c>
      <c r="E1237" s="2">
        <v>1236</v>
      </c>
      <c r="F1237" s="2">
        <v>4</v>
      </c>
      <c r="G1237" s="2" t="s">
        <v>2250</v>
      </c>
      <c r="H1237" s="2" t="s">
        <v>2871</v>
      </c>
      <c r="I1237" s="2">
        <v>1</v>
      </c>
      <c r="L1237" s="2">
        <v>3</v>
      </c>
      <c r="M1237" s="2" t="s">
        <v>5995</v>
      </c>
      <c r="N1237" s="2" t="s">
        <v>5996</v>
      </c>
      <c r="S1237" s="2" t="s">
        <v>51</v>
      </c>
      <c r="T1237" s="2" t="s">
        <v>2942</v>
      </c>
      <c r="W1237" s="2" t="s">
        <v>1761</v>
      </c>
      <c r="X1237" s="2" t="s">
        <v>5230</v>
      </c>
      <c r="Y1237" s="2" t="s">
        <v>48</v>
      </c>
      <c r="Z1237" s="2" t="s">
        <v>3034</v>
      </c>
      <c r="AC1237" s="2">
        <v>35</v>
      </c>
      <c r="AD1237" s="2" t="s">
        <v>315</v>
      </c>
      <c r="AE1237" s="2" t="s">
        <v>3843</v>
      </c>
      <c r="AJ1237" s="2" t="s">
        <v>17</v>
      </c>
      <c r="AK1237" s="2" t="s">
        <v>3864</v>
      </c>
      <c r="AL1237" s="2" t="s">
        <v>1762</v>
      </c>
      <c r="AM1237" s="2" t="s">
        <v>3911</v>
      </c>
      <c r="AT1237" s="2" t="s">
        <v>40</v>
      </c>
      <c r="AU1237" s="2" t="s">
        <v>3927</v>
      </c>
      <c r="AV1237" s="2" t="s">
        <v>2274</v>
      </c>
      <c r="AW1237" s="2" t="s">
        <v>4208</v>
      </c>
      <c r="BG1237" s="2" t="s">
        <v>40</v>
      </c>
      <c r="BH1237" s="2" t="s">
        <v>3927</v>
      </c>
      <c r="BI1237" s="2" t="s">
        <v>2275</v>
      </c>
      <c r="BJ1237" s="2" t="s">
        <v>4540</v>
      </c>
      <c r="BK1237" s="2" t="s">
        <v>40</v>
      </c>
      <c r="BL1237" s="2" t="s">
        <v>3927</v>
      </c>
      <c r="BM1237" s="2" t="s">
        <v>2276</v>
      </c>
      <c r="BN1237" s="2" t="s">
        <v>4808</v>
      </c>
      <c r="BO1237" s="2" t="s">
        <v>40</v>
      </c>
      <c r="BP1237" s="2" t="s">
        <v>3927</v>
      </c>
      <c r="BQ1237" s="2" t="s">
        <v>2277</v>
      </c>
      <c r="BR1237" s="2" t="s">
        <v>5073</v>
      </c>
      <c r="BS1237" s="2" t="s">
        <v>185</v>
      </c>
      <c r="BT1237" s="2" t="s">
        <v>3906</v>
      </c>
    </row>
    <row r="1238" spans="1:72" ht="13.5" customHeight="1">
      <c r="A1238" s="5" t="str">
        <f t="shared" si="64"/>
        <v>1861_각현내_066</v>
      </c>
      <c r="B1238" s="2">
        <v>1861</v>
      </c>
      <c r="C1238" s="2" t="s">
        <v>5173</v>
      </c>
      <c r="D1238" s="2" t="s">
        <v>5174</v>
      </c>
      <c r="E1238" s="2">
        <v>1237</v>
      </c>
      <c r="F1238" s="2">
        <v>4</v>
      </c>
      <c r="G1238" s="2" t="s">
        <v>2250</v>
      </c>
      <c r="H1238" s="2" t="s">
        <v>2871</v>
      </c>
      <c r="I1238" s="2">
        <v>1</v>
      </c>
      <c r="L1238" s="2">
        <v>3</v>
      </c>
      <c r="M1238" s="2" t="s">
        <v>5995</v>
      </c>
      <c r="N1238" s="2" t="s">
        <v>5996</v>
      </c>
      <c r="T1238" s="2" t="s">
        <v>5221</v>
      </c>
      <c r="U1238" s="2" t="s">
        <v>66</v>
      </c>
      <c r="V1238" s="2" t="s">
        <v>2961</v>
      </c>
      <c r="Y1238" s="2" t="s">
        <v>2278</v>
      </c>
      <c r="Z1238" s="2" t="s">
        <v>3666</v>
      </c>
      <c r="AC1238" s="2">
        <v>15</v>
      </c>
      <c r="AD1238" s="2" t="s">
        <v>125</v>
      </c>
      <c r="AE1238" s="2" t="s">
        <v>3825</v>
      </c>
    </row>
    <row r="1239" spans="1:72" ht="13.5" customHeight="1">
      <c r="A1239" s="5" t="str">
        <f t="shared" si="64"/>
        <v>1861_각현내_066</v>
      </c>
      <c r="B1239" s="2">
        <v>1861</v>
      </c>
      <c r="C1239" s="2" t="s">
        <v>5173</v>
      </c>
      <c r="D1239" s="2" t="s">
        <v>5174</v>
      </c>
      <c r="E1239" s="2">
        <v>1238</v>
      </c>
      <c r="F1239" s="2">
        <v>4</v>
      </c>
      <c r="G1239" s="2" t="s">
        <v>2250</v>
      </c>
      <c r="H1239" s="2" t="s">
        <v>2871</v>
      </c>
      <c r="I1239" s="2">
        <v>1</v>
      </c>
      <c r="L1239" s="2">
        <v>4</v>
      </c>
      <c r="M1239" s="2" t="s">
        <v>5997</v>
      </c>
      <c r="N1239" s="2" t="s">
        <v>5998</v>
      </c>
      <c r="T1239" s="2" t="s">
        <v>5220</v>
      </c>
      <c r="U1239" s="2" t="s">
        <v>55</v>
      </c>
      <c r="V1239" s="2" t="s">
        <v>2962</v>
      </c>
      <c r="W1239" s="2" t="s">
        <v>488</v>
      </c>
      <c r="X1239" s="2" t="s">
        <v>3004</v>
      </c>
      <c r="Y1239" s="2" t="s">
        <v>2279</v>
      </c>
      <c r="Z1239" s="2" t="s">
        <v>3667</v>
      </c>
      <c r="AC1239" s="2">
        <v>65</v>
      </c>
      <c r="AD1239" s="2" t="s">
        <v>257</v>
      </c>
      <c r="AE1239" s="2" t="s">
        <v>3838</v>
      </c>
      <c r="AJ1239" s="2" t="s">
        <v>17</v>
      </c>
      <c r="AK1239" s="2" t="s">
        <v>3864</v>
      </c>
      <c r="AL1239" s="2" t="s">
        <v>147</v>
      </c>
      <c r="AM1239" s="2" t="s">
        <v>3874</v>
      </c>
      <c r="AT1239" s="2" t="s">
        <v>40</v>
      </c>
      <c r="AU1239" s="2" t="s">
        <v>3927</v>
      </c>
      <c r="AV1239" s="2" t="s">
        <v>2280</v>
      </c>
      <c r="AW1239" s="2" t="s">
        <v>4209</v>
      </c>
      <c r="BG1239" s="2" t="s">
        <v>40</v>
      </c>
      <c r="BH1239" s="2" t="s">
        <v>3927</v>
      </c>
      <c r="BI1239" s="2" t="s">
        <v>2281</v>
      </c>
      <c r="BJ1239" s="2" t="s">
        <v>4541</v>
      </c>
      <c r="BK1239" s="2" t="s">
        <v>40</v>
      </c>
      <c r="BL1239" s="2" t="s">
        <v>3927</v>
      </c>
      <c r="BM1239" s="2" t="s">
        <v>2282</v>
      </c>
      <c r="BN1239" s="2" t="s">
        <v>4809</v>
      </c>
      <c r="BO1239" s="2" t="s">
        <v>40</v>
      </c>
      <c r="BP1239" s="2" t="s">
        <v>3927</v>
      </c>
      <c r="BQ1239" s="2" t="s">
        <v>2283</v>
      </c>
      <c r="BR1239" s="2" t="s">
        <v>5074</v>
      </c>
      <c r="BS1239" s="2" t="s">
        <v>39</v>
      </c>
      <c r="BT1239" s="2" t="s">
        <v>3867</v>
      </c>
    </row>
    <row r="1240" spans="1:72" ht="13.5" customHeight="1">
      <c r="A1240" s="5" t="str">
        <f t="shared" si="64"/>
        <v>1861_각현내_066</v>
      </c>
      <c r="B1240" s="2">
        <v>1861</v>
      </c>
      <c r="C1240" s="2" t="s">
        <v>5173</v>
      </c>
      <c r="D1240" s="2" t="s">
        <v>5174</v>
      </c>
      <c r="E1240" s="2">
        <v>1239</v>
      </c>
      <c r="F1240" s="2">
        <v>4</v>
      </c>
      <c r="G1240" s="2" t="s">
        <v>2250</v>
      </c>
      <c r="H1240" s="2" t="s">
        <v>2871</v>
      </c>
      <c r="I1240" s="2">
        <v>1</v>
      </c>
      <c r="L1240" s="2">
        <v>4</v>
      </c>
      <c r="M1240" s="2" t="s">
        <v>5997</v>
      </c>
      <c r="N1240" s="2" t="s">
        <v>5998</v>
      </c>
      <c r="S1240" s="2" t="s">
        <v>51</v>
      </c>
      <c r="T1240" s="2" t="s">
        <v>2942</v>
      </c>
      <c r="W1240" s="2" t="s">
        <v>105</v>
      </c>
      <c r="X1240" s="2" t="s">
        <v>5225</v>
      </c>
      <c r="Y1240" s="2" t="s">
        <v>48</v>
      </c>
      <c r="Z1240" s="2" t="s">
        <v>3034</v>
      </c>
      <c r="AC1240" s="2">
        <v>52</v>
      </c>
      <c r="AD1240" s="2" t="s">
        <v>225</v>
      </c>
      <c r="AE1240" s="2" t="s">
        <v>3835</v>
      </c>
      <c r="AJ1240" s="2" t="s">
        <v>17</v>
      </c>
      <c r="AK1240" s="2" t="s">
        <v>3864</v>
      </c>
      <c r="AL1240" s="2" t="s">
        <v>2284</v>
      </c>
      <c r="AM1240" s="2" t="s">
        <v>3915</v>
      </c>
      <c r="AT1240" s="2" t="s">
        <v>40</v>
      </c>
      <c r="AU1240" s="2" t="s">
        <v>3927</v>
      </c>
      <c r="AV1240" s="2" t="s">
        <v>2285</v>
      </c>
      <c r="AW1240" s="2" t="s">
        <v>4210</v>
      </c>
      <c r="BG1240" s="2" t="s">
        <v>40</v>
      </c>
      <c r="BH1240" s="2" t="s">
        <v>3927</v>
      </c>
      <c r="BI1240" s="2" t="s">
        <v>2286</v>
      </c>
      <c r="BJ1240" s="2" t="s">
        <v>4542</v>
      </c>
      <c r="BK1240" s="2" t="s">
        <v>40</v>
      </c>
      <c r="BL1240" s="2" t="s">
        <v>3927</v>
      </c>
      <c r="BM1240" s="2" t="s">
        <v>2287</v>
      </c>
      <c r="BN1240" s="2" t="s">
        <v>4597</v>
      </c>
      <c r="BO1240" s="2" t="s">
        <v>40</v>
      </c>
      <c r="BP1240" s="2" t="s">
        <v>3927</v>
      </c>
      <c r="BQ1240" s="2" t="s">
        <v>2288</v>
      </c>
      <c r="BR1240" s="2" t="s">
        <v>5534</v>
      </c>
      <c r="BS1240" s="2" t="s">
        <v>152</v>
      </c>
      <c r="BT1240" s="2" t="s">
        <v>3880</v>
      </c>
    </row>
    <row r="1241" spans="1:72" ht="13.5" customHeight="1">
      <c r="A1241" s="5" t="str">
        <f t="shared" si="64"/>
        <v>1861_각현내_066</v>
      </c>
      <c r="B1241" s="2">
        <v>1861</v>
      </c>
      <c r="C1241" s="2" t="s">
        <v>5173</v>
      </c>
      <c r="D1241" s="2" t="s">
        <v>5174</v>
      </c>
      <c r="E1241" s="2">
        <v>1240</v>
      </c>
      <c r="F1241" s="2">
        <v>4</v>
      </c>
      <c r="G1241" s="2" t="s">
        <v>2250</v>
      </c>
      <c r="H1241" s="2" t="s">
        <v>2871</v>
      </c>
      <c r="I1241" s="2">
        <v>1</v>
      </c>
      <c r="L1241" s="2">
        <v>4</v>
      </c>
      <c r="M1241" s="2" t="s">
        <v>5997</v>
      </c>
      <c r="N1241" s="2" t="s">
        <v>5998</v>
      </c>
      <c r="T1241" s="2" t="s">
        <v>5221</v>
      </c>
      <c r="U1241" s="2" t="s">
        <v>66</v>
      </c>
      <c r="V1241" s="2" t="s">
        <v>2961</v>
      </c>
      <c r="Y1241" s="2" t="s">
        <v>419</v>
      </c>
      <c r="Z1241" s="2" t="s">
        <v>3123</v>
      </c>
      <c r="AC1241" s="2">
        <v>58</v>
      </c>
      <c r="AD1241" s="2" t="s">
        <v>902</v>
      </c>
      <c r="AE1241" s="2" t="s">
        <v>3859</v>
      </c>
    </row>
    <row r="1242" spans="1:72" ht="13.5" customHeight="1">
      <c r="A1242" s="5" t="str">
        <f t="shared" si="64"/>
        <v>1861_각현내_066</v>
      </c>
      <c r="B1242" s="2">
        <v>1861</v>
      </c>
      <c r="C1242" s="2" t="s">
        <v>5173</v>
      </c>
      <c r="D1242" s="2" t="s">
        <v>5174</v>
      </c>
      <c r="E1242" s="2">
        <v>1241</v>
      </c>
      <c r="F1242" s="2">
        <v>4</v>
      </c>
      <c r="G1242" s="2" t="s">
        <v>2250</v>
      </c>
      <c r="H1242" s="2" t="s">
        <v>2871</v>
      </c>
      <c r="I1242" s="2">
        <v>1</v>
      </c>
      <c r="L1242" s="2">
        <v>5</v>
      </c>
      <c r="M1242" s="2" t="s">
        <v>5999</v>
      </c>
      <c r="N1242" s="2" t="s">
        <v>6000</v>
      </c>
      <c r="T1242" s="2" t="s">
        <v>5220</v>
      </c>
      <c r="U1242" s="2" t="s">
        <v>806</v>
      </c>
      <c r="V1242" s="2" t="s">
        <v>2974</v>
      </c>
      <c r="W1242" s="2" t="s">
        <v>215</v>
      </c>
      <c r="X1242" s="2" t="s">
        <v>2995</v>
      </c>
      <c r="Y1242" s="2" t="s">
        <v>2289</v>
      </c>
      <c r="Z1242" s="2" t="s">
        <v>3668</v>
      </c>
      <c r="AC1242" s="2">
        <v>39</v>
      </c>
      <c r="AD1242" s="2" t="s">
        <v>278</v>
      </c>
      <c r="AE1242" s="2" t="s">
        <v>3839</v>
      </c>
      <c r="AJ1242" s="2" t="s">
        <v>17</v>
      </c>
      <c r="AK1242" s="2" t="s">
        <v>3864</v>
      </c>
      <c r="AL1242" s="2" t="s">
        <v>152</v>
      </c>
      <c r="AM1242" s="2" t="s">
        <v>3880</v>
      </c>
      <c r="AT1242" s="2" t="s">
        <v>137</v>
      </c>
      <c r="AU1242" s="2" t="s">
        <v>2972</v>
      </c>
      <c r="AV1242" s="2" t="s">
        <v>2262</v>
      </c>
      <c r="AW1242" s="2" t="s">
        <v>5295</v>
      </c>
      <c r="BG1242" s="2" t="s">
        <v>137</v>
      </c>
      <c r="BH1242" s="2" t="s">
        <v>2972</v>
      </c>
      <c r="BI1242" s="2" t="s">
        <v>120</v>
      </c>
      <c r="BJ1242" s="2" t="s">
        <v>3054</v>
      </c>
      <c r="BK1242" s="2" t="s">
        <v>137</v>
      </c>
      <c r="BL1242" s="2" t="s">
        <v>2972</v>
      </c>
      <c r="BM1242" s="2" t="s">
        <v>2290</v>
      </c>
      <c r="BN1242" s="2" t="s">
        <v>5356</v>
      </c>
      <c r="BO1242" s="2" t="s">
        <v>137</v>
      </c>
      <c r="BP1242" s="2" t="s">
        <v>2972</v>
      </c>
      <c r="BQ1242" s="2" t="s">
        <v>2291</v>
      </c>
      <c r="BR1242" s="2" t="s">
        <v>5075</v>
      </c>
      <c r="BS1242" s="2" t="s">
        <v>142</v>
      </c>
      <c r="BT1242" s="2" t="s">
        <v>3884</v>
      </c>
    </row>
    <row r="1243" spans="1:72" ht="13.5" customHeight="1">
      <c r="A1243" s="5" t="str">
        <f t="shared" si="64"/>
        <v>1861_각현내_066</v>
      </c>
      <c r="B1243" s="2">
        <v>1861</v>
      </c>
      <c r="C1243" s="2" t="s">
        <v>5173</v>
      </c>
      <c r="D1243" s="2" t="s">
        <v>5174</v>
      </c>
      <c r="E1243" s="2">
        <v>1242</v>
      </c>
      <c r="F1243" s="2">
        <v>4</v>
      </c>
      <c r="G1243" s="2" t="s">
        <v>2250</v>
      </c>
      <c r="H1243" s="2" t="s">
        <v>2871</v>
      </c>
      <c r="I1243" s="2">
        <v>1</v>
      </c>
      <c r="L1243" s="2">
        <v>5</v>
      </c>
      <c r="M1243" s="2" t="s">
        <v>5999</v>
      </c>
      <c r="N1243" s="2" t="s">
        <v>6000</v>
      </c>
      <c r="S1243" s="2" t="s">
        <v>51</v>
      </c>
      <c r="T1243" s="2" t="s">
        <v>2942</v>
      </c>
      <c r="W1243" s="2" t="s">
        <v>855</v>
      </c>
      <c r="X1243" s="2" t="s">
        <v>3012</v>
      </c>
      <c r="Y1243" s="2" t="s">
        <v>10</v>
      </c>
      <c r="Z1243" s="2" t="s">
        <v>2986</v>
      </c>
      <c r="AC1243" s="2">
        <v>38</v>
      </c>
      <c r="AD1243" s="2" t="s">
        <v>156</v>
      </c>
      <c r="AE1243" s="2" t="s">
        <v>3829</v>
      </c>
      <c r="AJ1243" s="2" t="s">
        <v>17</v>
      </c>
      <c r="AK1243" s="2" t="s">
        <v>3864</v>
      </c>
      <c r="AL1243" s="2" t="s">
        <v>2292</v>
      </c>
      <c r="AM1243" s="2" t="s">
        <v>3916</v>
      </c>
      <c r="AT1243" s="2" t="s">
        <v>137</v>
      </c>
      <c r="AU1243" s="2" t="s">
        <v>2972</v>
      </c>
      <c r="AV1243" s="2" t="s">
        <v>2293</v>
      </c>
      <c r="AW1243" s="2" t="s">
        <v>3797</v>
      </c>
      <c r="BG1243" s="2" t="s">
        <v>137</v>
      </c>
      <c r="BH1243" s="2" t="s">
        <v>2972</v>
      </c>
      <c r="BI1243" s="2" t="s">
        <v>2294</v>
      </c>
      <c r="BJ1243" s="2" t="s">
        <v>4543</v>
      </c>
      <c r="BK1243" s="2" t="s">
        <v>137</v>
      </c>
      <c r="BL1243" s="2" t="s">
        <v>2972</v>
      </c>
      <c r="BM1243" s="2" t="s">
        <v>2295</v>
      </c>
      <c r="BN1243" s="2" t="s">
        <v>4810</v>
      </c>
      <c r="BO1243" s="2" t="s">
        <v>137</v>
      </c>
      <c r="BP1243" s="2" t="s">
        <v>2972</v>
      </c>
      <c r="BQ1243" s="2" t="s">
        <v>2296</v>
      </c>
      <c r="BR1243" s="2" t="s">
        <v>5509</v>
      </c>
      <c r="BS1243" s="2" t="s">
        <v>152</v>
      </c>
      <c r="BT1243" s="2" t="s">
        <v>3880</v>
      </c>
    </row>
    <row r="1244" spans="1:72" ht="13.5" customHeight="1">
      <c r="A1244" s="5" t="str">
        <f t="shared" si="64"/>
        <v>1861_각현내_066</v>
      </c>
      <c r="B1244" s="2">
        <v>1861</v>
      </c>
      <c r="C1244" s="2" t="s">
        <v>5173</v>
      </c>
      <c r="D1244" s="2" t="s">
        <v>5174</v>
      </c>
      <c r="E1244" s="2">
        <v>1243</v>
      </c>
      <c r="F1244" s="2">
        <v>4</v>
      </c>
      <c r="G1244" s="2" t="s">
        <v>2250</v>
      </c>
      <c r="H1244" s="2" t="s">
        <v>2871</v>
      </c>
      <c r="I1244" s="2">
        <v>2</v>
      </c>
      <c r="J1244" s="2" t="s">
        <v>2297</v>
      </c>
      <c r="K1244" s="2" t="s">
        <v>2917</v>
      </c>
      <c r="L1244" s="2">
        <v>1</v>
      </c>
      <c r="M1244" s="2" t="s">
        <v>2297</v>
      </c>
      <c r="N1244" s="2" t="s">
        <v>2917</v>
      </c>
      <c r="T1244" s="2" t="s">
        <v>5220</v>
      </c>
      <c r="U1244" s="2" t="s">
        <v>126</v>
      </c>
      <c r="V1244" s="2" t="s">
        <v>2963</v>
      </c>
      <c r="W1244" s="2" t="s">
        <v>215</v>
      </c>
      <c r="X1244" s="2" t="s">
        <v>2995</v>
      </c>
      <c r="Y1244" s="2" t="s">
        <v>1093</v>
      </c>
      <c r="Z1244" s="2" t="s">
        <v>3276</v>
      </c>
      <c r="AC1244" s="2">
        <v>55</v>
      </c>
      <c r="AD1244" s="2" t="s">
        <v>231</v>
      </c>
      <c r="AE1244" s="2" t="s">
        <v>3836</v>
      </c>
      <c r="AJ1244" s="2" t="s">
        <v>17</v>
      </c>
      <c r="AK1244" s="2" t="s">
        <v>3864</v>
      </c>
      <c r="AL1244" s="2" t="s">
        <v>152</v>
      </c>
      <c r="AM1244" s="2" t="s">
        <v>3880</v>
      </c>
      <c r="AT1244" s="2" t="s">
        <v>137</v>
      </c>
      <c r="AU1244" s="2" t="s">
        <v>2972</v>
      </c>
      <c r="AV1244" s="2" t="s">
        <v>2298</v>
      </c>
      <c r="AW1244" s="2" t="s">
        <v>5296</v>
      </c>
      <c r="BG1244" s="2" t="s">
        <v>137</v>
      </c>
      <c r="BH1244" s="2" t="s">
        <v>2972</v>
      </c>
      <c r="BI1244" s="2" t="s">
        <v>2299</v>
      </c>
      <c r="BJ1244" s="2" t="s">
        <v>3886</v>
      </c>
      <c r="BK1244" s="2" t="s">
        <v>137</v>
      </c>
      <c r="BL1244" s="2" t="s">
        <v>2972</v>
      </c>
      <c r="BM1244" s="2" t="s">
        <v>2290</v>
      </c>
      <c r="BN1244" s="2" t="s">
        <v>5356</v>
      </c>
      <c r="BO1244" s="2" t="s">
        <v>137</v>
      </c>
      <c r="BP1244" s="2" t="s">
        <v>2972</v>
      </c>
      <c r="BQ1244" s="2" t="s">
        <v>2300</v>
      </c>
      <c r="BR1244" s="2" t="s">
        <v>5076</v>
      </c>
      <c r="BS1244" s="2" t="s">
        <v>39</v>
      </c>
      <c r="BT1244" s="2" t="s">
        <v>3867</v>
      </c>
    </row>
    <row r="1245" spans="1:72" ht="13.5" customHeight="1">
      <c r="A1245" s="5" t="str">
        <f t="shared" si="64"/>
        <v>1861_각현내_066</v>
      </c>
      <c r="B1245" s="2">
        <v>1861</v>
      </c>
      <c r="C1245" s="2" t="s">
        <v>5173</v>
      </c>
      <c r="D1245" s="2" t="s">
        <v>5174</v>
      </c>
      <c r="E1245" s="2">
        <v>1244</v>
      </c>
      <c r="F1245" s="2">
        <v>4</v>
      </c>
      <c r="G1245" s="2" t="s">
        <v>2250</v>
      </c>
      <c r="H1245" s="2" t="s">
        <v>2871</v>
      </c>
      <c r="I1245" s="2">
        <v>2</v>
      </c>
      <c r="L1245" s="2">
        <v>1</v>
      </c>
      <c r="M1245" s="2" t="s">
        <v>2297</v>
      </c>
      <c r="N1245" s="2" t="s">
        <v>2917</v>
      </c>
      <c r="S1245" s="2" t="s">
        <v>46</v>
      </c>
      <c r="T1245" s="2" t="s">
        <v>2941</v>
      </c>
      <c r="W1245" s="2" t="s">
        <v>135</v>
      </c>
      <c r="X1245" s="2" t="s">
        <v>2990</v>
      </c>
      <c r="Y1245" s="2" t="s">
        <v>10</v>
      </c>
      <c r="Z1245" s="2" t="s">
        <v>2986</v>
      </c>
      <c r="AC1245" s="2">
        <v>75</v>
      </c>
      <c r="AD1245" s="2" t="s">
        <v>178</v>
      </c>
      <c r="AE1245" s="2" t="s">
        <v>3830</v>
      </c>
      <c r="AJ1245" s="2" t="s">
        <v>17</v>
      </c>
      <c r="AK1245" s="2" t="s">
        <v>3864</v>
      </c>
      <c r="AL1245" s="2" t="s">
        <v>39</v>
      </c>
      <c r="AM1245" s="2" t="s">
        <v>3867</v>
      </c>
    </row>
    <row r="1246" spans="1:72" ht="13.5" customHeight="1">
      <c r="A1246" s="5" t="str">
        <f t="shared" si="64"/>
        <v>1861_각현내_066</v>
      </c>
      <c r="B1246" s="2">
        <v>1861</v>
      </c>
      <c r="C1246" s="2" t="s">
        <v>5173</v>
      </c>
      <c r="D1246" s="2" t="s">
        <v>5174</v>
      </c>
      <c r="E1246" s="2">
        <v>1245</v>
      </c>
      <c r="F1246" s="2">
        <v>4</v>
      </c>
      <c r="G1246" s="2" t="s">
        <v>2250</v>
      </c>
      <c r="H1246" s="2" t="s">
        <v>2871</v>
      </c>
      <c r="I1246" s="2">
        <v>2</v>
      </c>
      <c r="L1246" s="2">
        <v>1</v>
      </c>
      <c r="M1246" s="2" t="s">
        <v>2297</v>
      </c>
      <c r="N1246" s="2" t="s">
        <v>2917</v>
      </c>
      <c r="T1246" s="2" t="s">
        <v>5221</v>
      </c>
      <c r="U1246" s="2" t="s">
        <v>63</v>
      </c>
      <c r="V1246" s="2" t="s">
        <v>2960</v>
      </c>
      <c r="Y1246" s="2" t="s">
        <v>2301</v>
      </c>
      <c r="Z1246" s="2" t="s">
        <v>3669</v>
      </c>
      <c r="AC1246" s="2">
        <v>18</v>
      </c>
    </row>
    <row r="1247" spans="1:72" ht="13.5" customHeight="1">
      <c r="A1247" s="5" t="str">
        <f t="shared" ref="A1247:A1257" si="65">HYPERLINK("http://kyu.snu.ac.kr/sdhj/index.jsp?type=hj/GK14785_00_IH_0001_067.jpg","1861_각현내_067")</f>
        <v>1861_각현내_067</v>
      </c>
      <c r="B1247" s="2">
        <v>1861</v>
      </c>
      <c r="C1247" s="2" t="s">
        <v>5173</v>
      </c>
      <c r="D1247" s="2" t="s">
        <v>5174</v>
      </c>
      <c r="E1247" s="2">
        <v>1246</v>
      </c>
      <c r="F1247" s="2">
        <v>4</v>
      </c>
      <c r="G1247" s="2" t="s">
        <v>2250</v>
      </c>
      <c r="H1247" s="2" t="s">
        <v>2871</v>
      </c>
      <c r="I1247" s="2">
        <v>2</v>
      </c>
      <c r="L1247" s="2">
        <v>2</v>
      </c>
      <c r="M1247" s="2" t="s">
        <v>6001</v>
      </c>
      <c r="N1247" s="2" t="s">
        <v>6002</v>
      </c>
      <c r="T1247" s="2" t="s">
        <v>5220</v>
      </c>
      <c r="U1247" s="2" t="s">
        <v>55</v>
      </c>
      <c r="V1247" s="2" t="s">
        <v>2962</v>
      </c>
      <c r="W1247" s="2" t="s">
        <v>215</v>
      </c>
      <c r="X1247" s="2" t="s">
        <v>2995</v>
      </c>
      <c r="Y1247" s="2" t="s">
        <v>2302</v>
      </c>
      <c r="Z1247" s="2" t="s">
        <v>3670</v>
      </c>
      <c r="AC1247" s="2">
        <v>59</v>
      </c>
      <c r="AD1247" s="2" t="s">
        <v>209</v>
      </c>
      <c r="AE1247" s="2" t="s">
        <v>3833</v>
      </c>
      <c r="AJ1247" s="2" t="s">
        <v>17</v>
      </c>
      <c r="AK1247" s="2" t="s">
        <v>3864</v>
      </c>
      <c r="AL1247" s="2" t="s">
        <v>152</v>
      </c>
      <c r="AM1247" s="2" t="s">
        <v>3880</v>
      </c>
      <c r="AT1247" s="2" t="s">
        <v>40</v>
      </c>
      <c r="AU1247" s="2" t="s">
        <v>3927</v>
      </c>
      <c r="AV1247" s="2" t="s">
        <v>2303</v>
      </c>
      <c r="AW1247" s="2" t="s">
        <v>4211</v>
      </c>
      <c r="BG1247" s="2" t="s">
        <v>40</v>
      </c>
      <c r="BH1247" s="2" t="s">
        <v>3927</v>
      </c>
      <c r="BI1247" s="2" t="s">
        <v>2290</v>
      </c>
      <c r="BJ1247" s="2" t="s">
        <v>5356</v>
      </c>
      <c r="BK1247" s="2" t="s">
        <v>40</v>
      </c>
      <c r="BL1247" s="2" t="s">
        <v>3927</v>
      </c>
      <c r="BM1247" s="2" t="s">
        <v>2264</v>
      </c>
      <c r="BN1247" s="2" t="s">
        <v>4806</v>
      </c>
      <c r="BO1247" s="2" t="s">
        <v>40</v>
      </c>
      <c r="BP1247" s="2" t="s">
        <v>3927</v>
      </c>
      <c r="BQ1247" s="2" t="s">
        <v>2304</v>
      </c>
      <c r="BR1247" s="2" t="s">
        <v>5433</v>
      </c>
      <c r="BS1247" s="2" t="s">
        <v>604</v>
      </c>
      <c r="BT1247" s="2" t="s">
        <v>3904</v>
      </c>
    </row>
    <row r="1248" spans="1:72" ht="13.5" customHeight="1">
      <c r="A1248" s="5" t="str">
        <f t="shared" si="65"/>
        <v>1861_각현내_067</v>
      </c>
      <c r="B1248" s="2">
        <v>1861</v>
      </c>
      <c r="C1248" s="2" t="s">
        <v>5173</v>
      </c>
      <c r="D1248" s="2" t="s">
        <v>5174</v>
      </c>
      <c r="E1248" s="2">
        <v>1247</v>
      </c>
      <c r="F1248" s="2">
        <v>4</v>
      </c>
      <c r="G1248" s="2" t="s">
        <v>2250</v>
      </c>
      <c r="H1248" s="2" t="s">
        <v>2871</v>
      </c>
      <c r="I1248" s="2">
        <v>2</v>
      </c>
      <c r="L1248" s="2">
        <v>2</v>
      </c>
      <c r="M1248" s="2" t="s">
        <v>6001</v>
      </c>
      <c r="N1248" s="2" t="s">
        <v>6002</v>
      </c>
      <c r="S1248" s="2" t="s">
        <v>51</v>
      </c>
      <c r="T1248" s="2" t="s">
        <v>2942</v>
      </c>
      <c r="W1248" s="2" t="s">
        <v>2129</v>
      </c>
      <c r="X1248" s="2" t="s">
        <v>3028</v>
      </c>
      <c r="Y1248" s="2" t="s">
        <v>48</v>
      </c>
      <c r="Z1248" s="2" t="s">
        <v>3034</v>
      </c>
      <c r="AC1248" s="2">
        <v>58</v>
      </c>
      <c r="AD1248" s="2" t="s">
        <v>298</v>
      </c>
      <c r="AE1248" s="2" t="s">
        <v>3841</v>
      </c>
      <c r="AJ1248" s="2" t="s">
        <v>17</v>
      </c>
      <c r="AK1248" s="2" t="s">
        <v>3864</v>
      </c>
      <c r="AL1248" s="2" t="s">
        <v>130</v>
      </c>
      <c r="AM1248" s="2" t="s">
        <v>3873</v>
      </c>
      <c r="AT1248" s="2" t="s">
        <v>40</v>
      </c>
      <c r="AU1248" s="2" t="s">
        <v>3927</v>
      </c>
      <c r="AV1248" s="2" t="s">
        <v>2305</v>
      </c>
      <c r="AW1248" s="2" t="s">
        <v>4212</v>
      </c>
      <c r="BG1248" s="2" t="s">
        <v>40</v>
      </c>
      <c r="BH1248" s="2" t="s">
        <v>3927</v>
      </c>
      <c r="BI1248" s="2" t="s">
        <v>2306</v>
      </c>
      <c r="BJ1248" s="2" t="s">
        <v>4544</v>
      </c>
      <c r="BK1248" s="2" t="s">
        <v>40</v>
      </c>
      <c r="BL1248" s="2" t="s">
        <v>3927</v>
      </c>
      <c r="BM1248" s="2" t="s">
        <v>2307</v>
      </c>
      <c r="BN1248" s="2" t="s">
        <v>4811</v>
      </c>
      <c r="BO1248" s="2" t="s">
        <v>40</v>
      </c>
      <c r="BP1248" s="2" t="s">
        <v>3927</v>
      </c>
      <c r="BQ1248" s="2" t="s">
        <v>2308</v>
      </c>
      <c r="BR1248" s="2" t="s">
        <v>5077</v>
      </c>
      <c r="BS1248" s="2" t="s">
        <v>698</v>
      </c>
      <c r="BT1248" s="2" t="s">
        <v>3905</v>
      </c>
    </row>
    <row r="1249" spans="1:72" ht="13.5" customHeight="1">
      <c r="A1249" s="5" t="str">
        <f t="shared" si="65"/>
        <v>1861_각현내_067</v>
      </c>
      <c r="B1249" s="2">
        <v>1861</v>
      </c>
      <c r="C1249" s="2" t="s">
        <v>5173</v>
      </c>
      <c r="D1249" s="2" t="s">
        <v>5174</v>
      </c>
      <c r="E1249" s="2">
        <v>1248</v>
      </c>
      <c r="F1249" s="2">
        <v>4</v>
      </c>
      <c r="G1249" s="2" t="s">
        <v>2250</v>
      </c>
      <c r="H1249" s="2" t="s">
        <v>2871</v>
      </c>
      <c r="I1249" s="2">
        <v>2</v>
      </c>
      <c r="L1249" s="2">
        <v>2</v>
      </c>
      <c r="M1249" s="2" t="s">
        <v>6001</v>
      </c>
      <c r="N1249" s="2" t="s">
        <v>6002</v>
      </c>
      <c r="T1249" s="2" t="s">
        <v>5221</v>
      </c>
      <c r="U1249" s="2" t="s">
        <v>66</v>
      </c>
      <c r="V1249" s="2" t="s">
        <v>2961</v>
      </c>
      <c r="Y1249" s="2" t="s">
        <v>1123</v>
      </c>
      <c r="Z1249" s="2" t="s">
        <v>3293</v>
      </c>
      <c r="AC1249" s="2">
        <v>54</v>
      </c>
      <c r="AD1249" s="2" t="s">
        <v>231</v>
      </c>
      <c r="AE1249" s="2" t="s">
        <v>3836</v>
      </c>
    </row>
    <row r="1250" spans="1:72" ht="13.5" customHeight="1">
      <c r="A1250" s="5" t="str">
        <f t="shared" si="65"/>
        <v>1861_각현내_067</v>
      </c>
      <c r="B1250" s="2">
        <v>1861</v>
      </c>
      <c r="C1250" s="2" t="s">
        <v>5173</v>
      </c>
      <c r="D1250" s="2" t="s">
        <v>5174</v>
      </c>
      <c r="E1250" s="2">
        <v>1249</v>
      </c>
      <c r="F1250" s="2">
        <v>4</v>
      </c>
      <c r="G1250" s="2" t="s">
        <v>2250</v>
      </c>
      <c r="H1250" s="2" t="s">
        <v>2871</v>
      </c>
      <c r="I1250" s="2">
        <v>2</v>
      </c>
      <c r="L1250" s="2">
        <v>3</v>
      </c>
      <c r="M1250" s="2" t="s">
        <v>6003</v>
      </c>
      <c r="N1250" s="2" t="s">
        <v>6004</v>
      </c>
      <c r="T1250" s="2" t="s">
        <v>5220</v>
      </c>
      <c r="U1250" s="2" t="s">
        <v>55</v>
      </c>
      <c r="V1250" s="2" t="s">
        <v>2962</v>
      </c>
      <c r="W1250" s="2" t="s">
        <v>297</v>
      </c>
      <c r="X1250" s="2" t="s">
        <v>2950</v>
      </c>
      <c r="Y1250" s="2" t="s">
        <v>2004</v>
      </c>
      <c r="Z1250" s="2" t="s">
        <v>3580</v>
      </c>
      <c r="AC1250" s="2">
        <v>79</v>
      </c>
      <c r="AD1250" s="2" t="s">
        <v>346</v>
      </c>
      <c r="AE1250" s="2" t="s">
        <v>3846</v>
      </c>
      <c r="AJ1250" s="2" t="s">
        <v>17</v>
      </c>
      <c r="AK1250" s="2" t="s">
        <v>3864</v>
      </c>
      <c r="AL1250" s="2" t="s">
        <v>39</v>
      </c>
      <c r="AM1250" s="2" t="s">
        <v>3867</v>
      </c>
      <c r="AT1250" s="2" t="s">
        <v>40</v>
      </c>
      <c r="AU1250" s="2" t="s">
        <v>3927</v>
      </c>
      <c r="AV1250" s="2" t="s">
        <v>2309</v>
      </c>
      <c r="AW1250" s="2" t="s">
        <v>4213</v>
      </c>
      <c r="BG1250" s="2" t="s">
        <v>40</v>
      </c>
      <c r="BH1250" s="2" t="s">
        <v>3927</v>
      </c>
      <c r="BI1250" s="2" t="s">
        <v>2310</v>
      </c>
      <c r="BJ1250" s="2" t="s">
        <v>4545</v>
      </c>
      <c r="BK1250" s="2" t="s">
        <v>40</v>
      </c>
      <c r="BL1250" s="2" t="s">
        <v>3927</v>
      </c>
      <c r="BM1250" s="2" t="s">
        <v>2311</v>
      </c>
      <c r="BN1250" s="2" t="s">
        <v>4812</v>
      </c>
      <c r="BO1250" s="2" t="s">
        <v>40</v>
      </c>
      <c r="BP1250" s="2" t="s">
        <v>3927</v>
      </c>
      <c r="BQ1250" s="2" t="s">
        <v>2312</v>
      </c>
      <c r="BR1250" s="2" t="s">
        <v>5078</v>
      </c>
      <c r="BS1250" s="2" t="s">
        <v>39</v>
      </c>
      <c r="BT1250" s="2" t="s">
        <v>3867</v>
      </c>
    </row>
    <row r="1251" spans="1:72" ht="13.5" customHeight="1">
      <c r="A1251" s="5" t="str">
        <f t="shared" si="65"/>
        <v>1861_각현내_067</v>
      </c>
      <c r="B1251" s="2">
        <v>1861</v>
      </c>
      <c r="C1251" s="2" t="s">
        <v>5173</v>
      </c>
      <c r="D1251" s="2" t="s">
        <v>5174</v>
      </c>
      <c r="E1251" s="2">
        <v>1250</v>
      </c>
      <c r="F1251" s="2">
        <v>4</v>
      </c>
      <c r="G1251" s="2" t="s">
        <v>2250</v>
      </c>
      <c r="H1251" s="2" t="s">
        <v>2871</v>
      </c>
      <c r="I1251" s="2">
        <v>2</v>
      </c>
      <c r="L1251" s="2">
        <v>3</v>
      </c>
      <c r="M1251" s="2" t="s">
        <v>6003</v>
      </c>
      <c r="N1251" s="2" t="s">
        <v>6004</v>
      </c>
      <c r="S1251" s="2" t="s">
        <v>51</v>
      </c>
      <c r="T1251" s="2" t="s">
        <v>2942</v>
      </c>
      <c r="W1251" s="2" t="s">
        <v>215</v>
      </c>
      <c r="X1251" s="2" t="s">
        <v>2995</v>
      </c>
      <c r="Y1251" s="2" t="s">
        <v>48</v>
      </c>
      <c r="Z1251" s="2" t="s">
        <v>3034</v>
      </c>
      <c r="AC1251" s="2">
        <v>77</v>
      </c>
      <c r="AD1251" s="2" t="s">
        <v>125</v>
      </c>
      <c r="AE1251" s="2" t="s">
        <v>3825</v>
      </c>
      <c r="AJ1251" s="2" t="s">
        <v>17</v>
      </c>
      <c r="AK1251" s="2" t="s">
        <v>3864</v>
      </c>
      <c r="AL1251" s="2" t="s">
        <v>152</v>
      </c>
      <c r="AM1251" s="2" t="s">
        <v>3880</v>
      </c>
      <c r="AT1251" s="2" t="s">
        <v>40</v>
      </c>
      <c r="AU1251" s="2" t="s">
        <v>3927</v>
      </c>
      <c r="AV1251" s="2" t="s">
        <v>2313</v>
      </c>
      <c r="AW1251" s="2" t="s">
        <v>3054</v>
      </c>
      <c r="BG1251" s="2" t="s">
        <v>40</v>
      </c>
      <c r="BH1251" s="2" t="s">
        <v>3927</v>
      </c>
      <c r="BI1251" s="2" t="s">
        <v>2290</v>
      </c>
      <c r="BJ1251" s="2" t="s">
        <v>5356</v>
      </c>
      <c r="BK1251" s="2" t="s">
        <v>40</v>
      </c>
      <c r="BL1251" s="2" t="s">
        <v>3927</v>
      </c>
      <c r="BM1251" s="2" t="s">
        <v>2264</v>
      </c>
      <c r="BN1251" s="2" t="s">
        <v>4806</v>
      </c>
      <c r="BO1251" s="2" t="s">
        <v>40</v>
      </c>
      <c r="BP1251" s="2" t="s">
        <v>3927</v>
      </c>
      <c r="BQ1251" s="2" t="s">
        <v>2265</v>
      </c>
      <c r="BR1251" s="2" t="s">
        <v>5071</v>
      </c>
      <c r="BS1251" s="2" t="s">
        <v>514</v>
      </c>
      <c r="BT1251" s="2" t="s">
        <v>3054</v>
      </c>
    </row>
    <row r="1252" spans="1:72" ht="13.5" customHeight="1">
      <c r="A1252" s="5" t="str">
        <f t="shared" si="65"/>
        <v>1861_각현내_067</v>
      </c>
      <c r="B1252" s="2">
        <v>1861</v>
      </c>
      <c r="C1252" s="2" t="s">
        <v>5173</v>
      </c>
      <c r="D1252" s="2" t="s">
        <v>5174</v>
      </c>
      <c r="E1252" s="2">
        <v>1251</v>
      </c>
      <c r="F1252" s="2">
        <v>4</v>
      </c>
      <c r="G1252" s="2" t="s">
        <v>2250</v>
      </c>
      <c r="H1252" s="2" t="s">
        <v>2871</v>
      </c>
      <c r="I1252" s="2">
        <v>2</v>
      </c>
      <c r="L1252" s="2">
        <v>3</v>
      </c>
      <c r="M1252" s="2" t="s">
        <v>6003</v>
      </c>
      <c r="N1252" s="2" t="s">
        <v>6004</v>
      </c>
      <c r="T1252" s="2" t="s">
        <v>5221</v>
      </c>
      <c r="U1252" s="2" t="s">
        <v>66</v>
      </c>
      <c r="V1252" s="2" t="s">
        <v>2961</v>
      </c>
      <c r="Y1252" s="2" t="s">
        <v>2314</v>
      </c>
      <c r="Z1252" s="2" t="s">
        <v>3671</v>
      </c>
      <c r="AC1252" s="2">
        <v>46</v>
      </c>
      <c r="AD1252" s="2" t="s">
        <v>315</v>
      </c>
      <c r="AE1252" s="2" t="s">
        <v>3843</v>
      </c>
    </row>
    <row r="1253" spans="1:72" ht="13.5" customHeight="1">
      <c r="A1253" s="5" t="str">
        <f t="shared" si="65"/>
        <v>1861_각현내_067</v>
      </c>
      <c r="B1253" s="2">
        <v>1861</v>
      </c>
      <c r="C1253" s="2" t="s">
        <v>5173</v>
      </c>
      <c r="D1253" s="2" t="s">
        <v>5174</v>
      </c>
      <c r="E1253" s="2">
        <v>1252</v>
      </c>
      <c r="F1253" s="2">
        <v>4</v>
      </c>
      <c r="G1253" s="2" t="s">
        <v>2250</v>
      </c>
      <c r="H1253" s="2" t="s">
        <v>2871</v>
      </c>
      <c r="I1253" s="2">
        <v>2</v>
      </c>
      <c r="L1253" s="2">
        <v>4</v>
      </c>
      <c r="M1253" s="2" t="s">
        <v>6005</v>
      </c>
      <c r="N1253" s="2" t="s">
        <v>6006</v>
      </c>
      <c r="T1253" s="2" t="s">
        <v>5220</v>
      </c>
      <c r="U1253" s="2" t="s">
        <v>55</v>
      </c>
      <c r="V1253" s="2" t="s">
        <v>2962</v>
      </c>
      <c r="W1253" s="2" t="s">
        <v>47</v>
      </c>
      <c r="X1253" s="2" t="s">
        <v>5196</v>
      </c>
      <c r="Y1253" s="2" t="s">
        <v>2315</v>
      </c>
      <c r="Z1253" s="2" t="s">
        <v>3672</v>
      </c>
      <c r="AC1253" s="2">
        <v>62</v>
      </c>
      <c r="AD1253" s="2" t="s">
        <v>269</v>
      </c>
      <c r="AE1253" s="2" t="s">
        <v>3215</v>
      </c>
      <c r="AJ1253" s="2" t="s">
        <v>17</v>
      </c>
      <c r="AK1253" s="2" t="s">
        <v>3864</v>
      </c>
      <c r="AL1253" s="2" t="s">
        <v>152</v>
      </c>
      <c r="AM1253" s="2" t="s">
        <v>3880</v>
      </c>
      <c r="AT1253" s="2" t="s">
        <v>40</v>
      </c>
      <c r="AU1253" s="2" t="s">
        <v>3927</v>
      </c>
      <c r="AV1253" s="2" t="s">
        <v>2316</v>
      </c>
      <c r="AW1253" s="2" t="s">
        <v>4214</v>
      </c>
      <c r="AX1253" s="2" t="s">
        <v>40</v>
      </c>
      <c r="AY1253" s="2" t="s">
        <v>3927</v>
      </c>
      <c r="AZ1253" s="2" t="s">
        <v>645</v>
      </c>
      <c r="BA1253" s="2" t="s">
        <v>4199</v>
      </c>
      <c r="BG1253" s="2" t="s">
        <v>40</v>
      </c>
      <c r="BH1253" s="2" t="s">
        <v>3927</v>
      </c>
      <c r="BI1253" s="2" t="s">
        <v>2317</v>
      </c>
      <c r="BJ1253" s="2" t="s">
        <v>4546</v>
      </c>
      <c r="BK1253" s="2" t="s">
        <v>40</v>
      </c>
      <c r="BL1253" s="2" t="s">
        <v>3927</v>
      </c>
      <c r="BM1253" s="2" t="s">
        <v>2318</v>
      </c>
      <c r="BN1253" s="2" t="s">
        <v>3914</v>
      </c>
      <c r="BO1253" s="2" t="s">
        <v>40</v>
      </c>
      <c r="BP1253" s="2" t="s">
        <v>3927</v>
      </c>
      <c r="BQ1253" s="2" t="s">
        <v>2319</v>
      </c>
      <c r="BR1253" s="2" t="s">
        <v>5079</v>
      </c>
      <c r="BS1253" s="2" t="s">
        <v>39</v>
      </c>
      <c r="BT1253" s="2" t="s">
        <v>3867</v>
      </c>
    </row>
    <row r="1254" spans="1:72" ht="13.5" customHeight="1">
      <c r="A1254" s="5" t="str">
        <f t="shared" si="65"/>
        <v>1861_각현내_067</v>
      </c>
      <c r="B1254" s="2">
        <v>1861</v>
      </c>
      <c r="C1254" s="2" t="s">
        <v>5173</v>
      </c>
      <c r="D1254" s="2" t="s">
        <v>5174</v>
      </c>
      <c r="E1254" s="2">
        <v>1253</v>
      </c>
      <c r="F1254" s="2">
        <v>4</v>
      </c>
      <c r="G1254" s="2" t="s">
        <v>2250</v>
      </c>
      <c r="H1254" s="2" t="s">
        <v>2871</v>
      </c>
      <c r="I1254" s="2">
        <v>2</v>
      </c>
      <c r="L1254" s="2">
        <v>4</v>
      </c>
      <c r="M1254" s="2" t="s">
        <v>6005</v>
      </c>
      <c r="N1254" s="2" t="s">
        <v>6006</v>
      </c>
      <c r="S1254" s="2" t="s">
        <v>51</v>
      </c>
      <c r="T1254" s="2" t="s">
        <v>2942</v>
      </c>
      <c r="W1254" s="2" t="s">
        <v>2320</v>
      </c>
      <c r="X1254" s="2" t="s">
        <v>3029</v>
      </c>
      <c r="Y1254" s="2" t="s">
        <v>48</v>
      </c>
      <c r="Z1254" s="2" t="s">
        <v>3034</v>
      </c>
      <c r="AC1254" s="2">
        <v>55</v>
      </c>
      <c r="AD1254" s="2" t="s">
        <v>178</v>
      </c>
      <c r="AE1254" s="2" t="s">
        <v>3830</v>
      </c>
      <c r="AJ1254" s="2" t="s">
        <v>17</v>
      </c>
      <c r="AK1254" s="2" t="s">
        <v>3864</v>
      </c>
      <c r="AL1254" s="2" t="s">
        <v>2321</v>
      </c>
      <c r="AM1254" s="2" t="s">
        <v>5280</v>
      </c>
      <c r="AT1254" s="2" t="s">
        <v>40</v>
      </c>
      <c r="AU1254" s="2" t="s">
        <v>3927</v>
      </c>
      <c r="AV1254" s="2" t="s">
        <v>2322</v>
      </c>
      <c r="AW1254" s="2" t="s">
        <v>4215</v>
      </c>
      <c r="BG1254" s="2" t="s">
        <v>40</v>
      </c>
      <c r="BH1254" s="2" t="s">
        <v>3927</v>
      </c>
      <c r="BI1254" s="2" t="s">
        <v>2323</v>
      </c>
      <c r="BJ1254" s="2" t="s">
        <v>4547</v>
      </c>
      <c r="BK1254" s="2" t="s">
        <v>40</v>
      </c>
      <c r="BL1254" s="2" t="s">
        <v>3927</v>
      </c>
      <c r="BM1254" s="2" t="s">
        <v>2324</v>
      </c>
      <c r="BN1254" s="2" t="s">
        <v>4813</v>
      </c>
      <c r="BO1254" s="2" t="s">
        <v>40</v>
      </c>
      <c r="BP1254" s="2" t="s">
        <v>3927</v>
      </c>
      <c r="BQ1254" s="2" t="s">
        <v>2325</v>
      </c>
      <c r="BR1254" s="2" t="s">
        <v>5579</v>
      </c>
      <c r="BS1254" s="2" t="s">
        <v>1762</v>
      </c>
      <c r="BT1254" s="2" t="s">
        <v>3911</v>
      </c>
    </row>
    <row r="1255" spans="1:72" ht="13.5" customHeight="1">
      <c r="A1255" s="5" t="str">
        <f t="shared" si="65"/>
        <v>1861_각현내_067</v>
      </c>
      <c r="B1255" s="2">
        <v>1861</v>
      </c>
      <c r="C1255" s="2" t="s">
        <v>5173</v>
      </c>
      <c r="D1255" s="2" t="s">
        <v>5174</v>
      </c>
      <c r="E1255" s="2">
        <v>1254</v>
      </c>
      <c r="F1255" s="2">
        <v>4</v>
      </c>
      <c r="G1255" s="2" t="s">
        <v>2250</v>
      </c>
      <c r="H1255" s="2" t="s">
        <v>2871</v>
      </c>
      <c r="I1255" s="2">
        <v>2</v>
      </c>
      <c r="L1255" s="2">
        <v>4</v>
      </c>
      <c r="M1255" s="2" t="s">
        <v>6005</v>
      </c>
      <c r="N1255" s="2" t="s">
        <v>6006</v>
      </c>
      <c r="T1255" s="2" t="s">
        <v>5221</v>
      </c>
      <c r="U1255" s="2" t="s">
        <v>66</v>
      </c>
      <c r="V1255" s="2" t="s">
        <v>2961</v>
      </c>
      <c r="Y1255" s="2" t="s">
        <v>2326</v>
      </c>
      <c r="Z1255" s="2" t="s">
        <v>3673</v>
      </c>
      <c r="AC1255" s="2">
        <v>38</v>
      </c>
      <c r="AD1255" s="2" t="s">
        <v>156</v>
      </c>
      <c r="AE1255" s="2" t="s">
        <v>3829</v>
      </c>
    </row>
    <row r="1256" spans="1:72" ht="13.5" customHeight="1">
      <c r="A1256" s="5" t="str">
        <f t="shared" si="65"/>
        <v>1861_각현내_067</v>
      </c>
      <c r="B1256" s="2">
        <v>1861</v>
      </c>
      <c r="C1256" s="2" t="s">
        <v>5173</v>
      </c>
      <c r="D1256" s="2" t="s">
        <v>5174</v>
      </c>
      <c r="E1256" s="2">
        <v>1255</v>
      </c>
      <c r="F1256" s="2">
        <v>4</v>
      </c>
      <c r="G1256" s="2" t="s">
        <v>2250</v>
      </c>
      <c r="H1256" s="2" t="s">
        <v>2871</v>
      </c>
      <c r="I1256" s="2">
        <v>2</v>
      </c>
      <c r="L1256" s="2">
        <v>5</v>
      </c>
      <c r="M1256" s="2" t="s">
        <v>6007</v>
      </c>
      <c r="N1256" s="2" t="s">
        <v>6008</v>
      </c>
      <c r="T1256" s="2" t="s">
        <v>5220</v>
      </c>
      <c r="U1256" s="2" t="s">
        <v>806</v>
      </c>
      <c r="V1256" s="2" t="s">
        <v>2974</v>
      </c>
      <c r="W1256" s="2" t="s">
        <v>127</v>
      </c>
      <c r="X1256" s="2" t="s">
        <v>2989</v>
      </c>
      <c r="Y1256" s="2" t="s">
        <v>2327</v>
      </c>
      <c r="Z1256" s="2" t="s">
        <v>3674</v>
      </c>
      <c r="AC1256" s="2">
        <v>45</v>
      </c>
      <c r="AD1256" s="2" t="s">
        <v>244</v>
      </c>
      <c r="AE1256" s="2" t="s">
        <v>3837</v>
      </c>
      <c r="AJ1256" s="2" t="s">
        <v>17</v>
      </c>
      <c r="AK1256" s="2" t="s">
        <v>3864</v>
      </c>
      <c r="AL1256" s="2" t="s">
        <v>130</v>
      </c>
      <c r="AM1256" s="2" t="s">
        <v>3873</v>
      </c>
      <c r="AT1256" s="2" t="s">
        <v>131</v>
      </c>
      <c r="AU1256" s="2" t="s">
        <v>3928</v>
      </c>
      <c r="AV1256" s="2" t="s">
        <v>2328</v>
      </c>
      <c r="AW1256" s="2" t="s">
        <v>4216</v>
      </c>
      <c r="BG1256" s="2" t="s">
        <v>131</v>
      </c>
      <c r="BH1256" s="2" t="s">
        <v>3928</v>
      </c>
      <c r="BI1256" s="2" t="s">
        <v>2329</v>
      </c>
      <c r="BJ1256" s="2" t="s">
        <v>3989</v>
      </c>
      <c r="BK1256" s="2" t="s">
        <v>131</v>
      </c>
      <c r="BL1256" s="2" t="s">
        <v>3928</v>
      </c>
      <c r="BM1256" s="2" t="s">
        <v>1511</v>
      </c>
      <c r="BN1256" s="2" t="s">
        <v>4192</v>
      </c>
      <c r="BO1256" s="2" t="s">
        <v>131</v>
      </c>
      <c r="BP1256" s="2" t="s">
        <v>3928</v>
      </c>
      <c r="BQ1256" s="2" t="s">
        <v>2330</v>
      </c>
      <c r="BR1256" s="2" t="s">
        <v>5415</v>
      </c>
      <c r="BS1256" s="2" t="s">
        <v>94</v>
      </c>
      <c r="BT1256" s="2" t="s">
        <v>5274</v>
      </c>
    </row>
    <row r="1257" spans="1:72" ht="13.5" customHeight="1">
      <c r="A1257" s="5" t="str">
        <f t="shared" si="65"/>
        <v>1861_각현내_067</v>
      </c>
      <c r="B1257" s="2">
        <v>1861</v>
      </c>
      <c r="C1257" s="2" t="s">
        <v>5173</v>
      </c>
      <c r="D1257" s="2" t="s">
        <v>5174</v>
      </c>
      <c r="E1257" s="2">
        <v>1256</v>
      </c>
      <c r="F1257" s="2">
        <v>4</v>
      </c>
      <c r="G1257" s="2" t="s">
        <v>2250</v>
      </c>
      <c r="H1257" s="2" t="s">
        <v>2871</v>
      </c>
      <c r="I1257" s="2">
        <v>2</v>
      </c>
      <c r="L1257" s="2">
        <v>5</v>
      </c>
      <c r="M1257" s="2" t="s">
        <v>6007</v>
      </c>
      <c r="N1257" s="2" t="s">
        <v>6008</v>
      </c>
      <c r="S1257" s="2" t="s">
        <v>51</v>
      </c>
      <c r="T1257" s="2" t="s">
        <v>2942</v>
      </c>
      <c r="W1257" s="2" t="s">
        <v>95</v>
      </c>
      <c r="X1257" s="2" t="s">
        <v>5192</v>
      </c>
      <c r="Y1257" s="2" t="s">
        <v>145</v>
      </c>
      <c r="Z1257" s="2" t="s">
        <v>3057</v>
      </c>
      <c r="AC1257" s="2">
        <v>44</v>
      </c>
      <c r="AD1257" s="2" t="s">
        <v>331</v>
      </c>
      <c r="AE1257" s="2" t="s">
        <v>3844</v>
      </c>
      <c r="AJ1257" s="2" t="s">
        <v>17</v>
      </c>
      <c r="AK1257" s="2" t="s">
        <v>3864</v>
      </c>
      <c r="AL1257" s="2" t="s">
        <v>94</v>
      </c>
      <c r="AM1257" s="2" t="s">
        <v>5274</v>
      </c>
      <c r="AT1257" s="2" t="s">
        <v>131</v>
      </c>
      <c r="AU1257" s="2" t="s">
        <v>3928</v>
      </c>
      <c r="AV1257" s="2" t="s">
        <v>2331</v>
      </c>
      <c r="AW1257" s="2" t="s">
        <v>4217</v>
      </c>
      <c r="BG1257" s="2" t="s">
        <v>131</v>
      </c>
      <c r="BH1257" s="2" t="s">
        <v>3928</v>
      </c>
      <c r="BI1257" s="2" t="s">
        <v>1776</v>
      </c>
      <c r="BJ1257" s="2" t="s">
        <v>3501</v>
      </c>
      <c r="BK1257" s="2" t="s">
        <v>131</v>
      </c>
      <c r="BL1257" s="2" t="s">
        <v>3928</v>
      </c>
      <c r="BM1257" s="2" t="s">
        <v>68</v>
      </c>
      <c r="BN1257" s="2" t="s">
        <v>3125</v>
      </c>
      <c r="BO1257" s="2" t="s">
        <v>131</v>
      </c>
      <c r="BP1257" s="2" t="s">
        <v>3928</v>
      </c>
      <c r="BQ1257" s="2" t="s">
        <v>2332</v>
      </c>
      <c r="BR1257" s="2" t="s">
        <v>5080</v>
      </c>
      <c r="BS1257" s="2" t="s">
        <v>39</v>
      </c>
      <c r="BT1257" s="2" t="s">
        <v>3867</v>
      </c>
    </row>
    <row r="1258" spans="1:72" ht="13.5" customHeight="1">
      <c r="A1258" s="5" t="str">
        <f t="shared" ref="A1258:A1267" si="66">HYPERLINK("http://kyu.snu.ac.kr/sdhj/index.jsp?type=hj/GK14785_00_IH_0001_068.jpg","1861_각현내_068")</f>
        <v>1861_각현내_068</v>
      </c>
      <c r="B1258" s="2">
        <v>1861</v>
      </c>
      <c r="C1258" s="2" t="s">
        <v>5173</v>
      </c>
      <c r="D1258" s="2" t="s">
        <v>5174</v>
      </c>
      <c r="E1258" s="2">
        <v>1257</v>
      </c>
      <c r="F1258" s="2">
        <v>5</v>
      </c>
      <c r="G1258" s="2" t="s">
        <v>2333</v>
      </c>
      <c r="H1258" s="2" t="s">
        <v>2872</v>
      </c>
      <c r="I1258" s="2">
        <v>1</v>
      </c>
      <c r="J1258" s="2" t="s">
        <v>2334</v>
      </c>
      <c r="K1258" s="2" t="s">
        <v>2918</v>
      </c>
      <c r="L1258" s="2">
        <v>1</v>
      </c>
      <c r="M1258" s="2" t="s">
        <v>6009</v>
      </c>
      <c r="N1258" s="2" t="s">
        <v>6010</v>
      </c>
      <c r="T1258" s="2" t="s">
        <v>5220</v>
      </c>
      <c r="U1258" s="2" t="s">
        <v>55</v>
      </c>
      <c r="V1258" s="2" t="s">
        <v>2962</v>
      </c>
      <c r="W1258" s="2" t="s">
        <v>297</v>
      </c>
      <c r="X1258" s="2" t="s">
        <v>2950</v>
      </c>
      <c r="Y1258" s="2" t="s">
        <v>1438</v>
      </c>
      <c r="Z1258" s="2" t="s">
        <v>3675</v>
      </c>
      <c r="AC1258" s="2">
        <v>68</v>
      </c>
      <c r="AD1258" s="2" t="s">
        <v>310</v>
      </c>
      <c r="AE1258" s="2" t="s">
        <v>3403</v>
      </c>
      <c r="AJ1258" s="2" t="s">
        <v>17</v>
      </c>
      <c r="AK1258" s="2" t="s">
        <v>3864</v>
      </c>
      <c r="AL1258" s="2" t="s">
        <v>39</v>
      </c>
      <c r="AM1258" s="2" t="s">
        <v>3867</v>
      </c>
      <c r="AT1258" s="2" t="s">
        <v>40</v>
      </c>
      <c r="AU1258" s="2" t="s">
        <v>3927</v>
      </c>
      <c r="AV1258" s="2" t="s">
        <v>2335</v>
      </c>
      <c r="AW1258" s="2" t="s">
        <v>3422</v>
      </c>
      <c r="BG1258" s="2" t="s">
        <v>40</v>
      </c>
      <c r="BH1258" s="2" t="s">
        <v>3927</v>
      </c>
      <c r="BI1258" s="2" t="s">
        <v>2336</v>
      </c>
      <c r="BJ1258" s="2" t="s">
        <v>4548</v>
      </c>
      <c r="BK1258" s="2" t="s">
        <v>40</v>
      </c>
      <c r="BL1258" s="2" t="s">
        <v>3927</v>
      </c>
      <c r="BM1258" s="2" t="s">
        <v>2337</v>
      </c>
      <c r="BN1258" s="2" t="s">
        <v>4814</v>
      </c>
      <c r="BO1258" s="2" t="s">
        <v>40</v>
      </c>
      <c r="BP1258" s="2" t="s">
        <v>3927</v>
      </c>
      <c r="BQ1258" s="2" t="s">
        <v>2338</v>
      </c>
      <c r="BR1258" s="2" t="s">
        <v>5479</v>
      </c>
      <c r="BS1258" s="2" t="s">
        <v>94</v>
      </c>
      <c r="BT1258" s="2" t="s">
        <v>5274</v>
      </c>
    </row>
    <row r="1259" spans="1:72" ht="13.5" customHeight="1">
      <c r="A1259" s="5" t="str">
        <f t="shared" si="66"/>
        <v>1861_각현내_068</v>
      </c>
      <c r="B1259" s="2">
        <v>1861</v>
      </c>
      <c r="C1259" s="2" t="s">
        <v>5173</v>
      </c>
      <c r="D1259" s="2" t="s">
        <v>5174</v>
      </c>
      <c r="E1259" s="2">
        <v>1258</v>
      </c>
      <c r="F1259" s="2">
        <v>5</v>
      </c>
      <c r="G1259" s="2" t="s">
        <v>2333</v>
      </c>
      <c r="H1259" s="2" t="s">
        <v>2872</v>
      </c>
      <c r="I1259" s="2">
        <v>1</v>
      </c>
      <c r="L1259" s="2">
        <v>1</v>
      </c>
      <c r="M1259" s="2" t="s">
        <v>6009</v>
      </c>
      <c r="N1259" s="2" t="s">
        <v>6010</v>
      </c>
      <c r="S1259" s="2" t="s">
        <v>109</v>
      </c>
      <c r="T1259" s="2" t="s">
        <v>2945</v>
      </c>
      <c r="Y1259" s="2" t="s">
        <v>1093</v>
      </c>
      <c r="Z1259" s="2" t="s">
        <v>3276</v>
      </c>
      <c r="AC1259" s="2">
        <v>44</v>
      </c>
      <c r="AD1259" s="2" t="s">
        <v>244</v>
      </c>
      <c r="AE1259" s="2" t="s">
        <v>3837</v>
      </c>
    </row>
    <row r="1260" spans="1:72" ht="13.5" customHeight="1">
      <c r="A1260" s="5" t="str">
        <f t="shared" si="66"/>
        <v>1861_각현내_068</v>
      </c>
      <c r="B1260" s="2">
        <v>1861</v>
      </c>
      <c r="C1260" s="2" t="s">
        <v>5173</v>
      </c>
      <c r="D1260" s="2" t="s">
        <v>5174</v>
      </c>
      <c r="E1260" s="2">
        <v>1259</v>
      </c>
      <c r="F1260" s="2">
        <v>5</v>
      </c>
      <c r="G1260" s="2" t="s">
        <v>2333</v>
      </c>
      <c r="H1260" s="2" t="s">
        <v>2872</v>
      </c>
      <c r="I1260" s="2">
        <v>1</v>
      </c>
      <c r="L1260" s="2">
        <v>1</v>
      </c>
      <c r="M1260" s="2" t="s">
        <v>6009</v>
      </c>
      <c r="N1260" s="2" t="s">
        <v>6010</v>
      </c>
      <c r="T1260" s="2" t="s">
        <v>5221</v>
      </c>
      <c r="U1260" s="2" t="s">
        <v>66</v>
      </c>
      <c r="V1260" s="2" t="s">
        <v>2961</v>
      </c>
      <c r="Y1260" s="2" t="s">
        <v>1108</v>
      </c>
      <c r="Z1260" s="2" t="s">
        <v>3285</v>
      </c>
      <c r="AC1260" s="2">
        <v>13</v>
      </c>
      <c r="AD1260" s="2" t="s">
        <v>72</v>
      </c>
      <c r="AE1260" s="2" t="s">
        <v>3809</v>
      </c>
    </row>
    <row r="1261" spans="1:72" ht="13.5" customHeight="1">
      <c r="A1261" s="5" t="str">
        <f t="shared" si="66"/>
        <v>1861_각현내_068</v>
      </c>
      <c r="B1261" s="2">
        <v>1861</v>
      </c>
      <c r="C1261" s="2" t="s">
        <v>5173</v>
      </c>
      <c r="D1261" s="2" t="s">
        <v>5174</v>
      </c>
      <c r="E1261" s="2">
        <v>1260</v>
      </c>
      <c r="F1261" s="2">
        <v>5</v>
      </c>
      <c r="G1261" s="2" t="s">
        <v>2333</v>
      </c>
      <c r="H1261" s="2" t="s">
        <v>2872</v>
      </c>
      <c r="I1261" s="2">
        <v>1</v>
      </c>
      <c r="L1261" s="2">
        <v>2</v>
      </c>
      <c r="M1261" s="2" t="s">
        <v>6011</v>
      </c>
      <c r="N1261" s="2" t="s">
        <v>6012</v>
      </c>
      <c r="T1261" s="2" t="s">
        <v>5220</v>
      </c>
      <c r="U1261" s="2" t="s">
        <v>55</v>
      </c>
      <c r="V1261" s="2" t="s">
        <v>2962</v>
      </c>
      <c r="W1261" s="2" t="s">
        <v>284</v>
      </c>
      <c r="X1261" s="2" t="s">
        <v>3000</v>
      </c>
      <c r="Y1261" s="2" t="s">
        <v>2339</v>
      </c>
      <c r="Z1261" s="2" t="s">
        <v>3676</v>
      </c>
      <c r="AC1261" s="2">
        <v>38</v>
      </c>
      <c r="AD1261" s="2" t="s">
        <v>278</v>
      </c>
      <c r="AE1261" s="2" t="s">
        <v>3839</v>
      </c>
      <c r="AJ1261" s="2" t="s">
        <v>17</v>
      </c>
      <c r="AK1261" s="2" t="s">
        <v>3864</v>
      </c>
      <c r="AL1261" s="2" t="s">
        <v>142</v>
      </c>
      <c r="AM1261" s="2" t="s">
        <v>3884</v>
      </c>
      <c r="AT1261" s="2" t="s">
        <v>40</v>
      </c>
      <c r="AU1261" s="2" t="s">
        <v>3927</v>
      </c>
      <c r="AV1261" s="2" t="s">
        <v>2340</v>
      </c>
      <c r="AW1261" s="2" t="s">
        <v>4192</v>
      </c>
      <c r="BG1261" s="2" t="s">
        <v>40</v>
      </c>
      <c r="BH1261" s="2" t="s">
        <v>3927</v>
      </c>
      <c r="BI1261" s="2" t="s">
        <v>2858</v>
      </c>
      <c r="BJ1261" s="2" t="s">
        <v>4227</v>
      </c>
      <c r="BK1261" s="2" t="s">
        <v>40</v>
      </c>
      <c r="BL1261" s="2" t="s">
        <v>3927</v>
      </c>
      <c r="BM1261" s="2" t="s">
        <v>2341</v>
      </c>
      <c r="BN1261" s="2" t="s">
        <v>4558</v>
      </c>
      <c r="BO1261" s="2" t="s">
        <v>40</v>
      </c>
      <c r="BP1261" s="2" t="s">
        <v>3927</v>
      </c>
      <c r="BQ1261" s="2" t="s">
        <v>2342</v>
      </c>
      <c r="BR1261" s="2" t="s">
        <v>5081</v>
      </c>
      <c r="BS1261" s="2" t="s">
        <v>625</v>
      </c>
      <c r="BT1261" s="2" t="s">
        <v>3283</v>
      </c>
    </row>
    <row r="1262" spans="1:72" ht="13.5" customHeight="1">
      <c r="A1262" s="5" t="str">
        <f t="shared" si="66"/>
        <v>1861_각현내_068</v>
      </c>
      <c r="B1262" s="2">
        <v>1861</v>
      </c>
      <c r="C1262" s="2" t="s">
        <v>5173</v>
      </c>
      <c r="D1262" s="2" t="s">
        <v>5174</v>
      </c>
      <c r="E1262" s="2">
        <v>1261</v>
      </c>
      <c r="F1262" s="2">
        <v>5</v>
      </c>
      <c r="G1262" s="2" t="s">
        <v>2333</v>
      </c>
      <c r="H1262" s="2" t="s">
        <v>2872</v>
      </c>
      <c r="I1262" s="2">
        <v>1</v>
      </c>
      <c r="L1262" s="2">
        <v>2</v>
      </c>
      <c r="M1262" s="2" t="s">
        <v>6011</v>
      </c>
      <c r="N1262" s="2" t="s">
        <v>6012</v>
      </c>
      <c r="S1262" s="2" t="s">
        <v>51</v>
      </c>
      <c r="T1262" s="2" t="s">
        <v>2942</v>
      </c>
      <c r="W1262" s="2" t="s">
        <v>135</v>
      </c>
      <c r="X1262" s="2" t="s">
        <v>2990</v>
      </c>
      <c r="Y1262" s="2" t="s">
        <v>10</v>
      </c>
      <c r="Z1262" s="2" t="s">
        <v>2986</v>
      </c>
      <c r="AC1262" s="2">
        <v>38</v>
      </c>
      <c r="AD1262" s="2" t="s">
        <v>278</v>
      </c>
      <c r="AE1262" s="2" t="s">
        <v>3839</v>
      </c>
      <c r="AJ1262" s="2" t="s">
        <v>17</v>
      </c>
      <c r="AK1262" s="2" t="s">
        <v>3864</v>
      </c>
      <c r="AL1262" s="2" t="s">
        <v>39</v>
      </c>
      <c r="AM1262" s="2" t="s">
        <v>3867</v>
      </c>
      <c r="AT1262" s="2" t="s">
        <v>40</v>
      </c>
      <c r="AU1262" s="2" t="s">
        <v>3927</v>
      </c>
      <c r="AV1262" s="2" t="s">
        <v>2343</v>
      </c>
      <c r="AW1262" s="2" t="s">
        <v>4218</v>
      </c>
      <c r="BG1262" s="2" t="s">
        <v>40</v>
      </c>
      <c r="BH1262" s="2" t="s">
        <v>3927</v>
      </c>
      <c r="BI1262" s="2" t="s">
        <v>1087</v>
      </c>
      <c r="BJ1262" s="2" t="s">
        <v>3991</v>
      </c>
      <c r="BK1262" s="2" t="s">
        <v>40</v>
      </c>
      <c r="BL1262" s="2" t="s">
        <v>3927</v>
      </c>
      <c r="BM1262" s="2" t="s">
        <v>2344</v>
      </c>
      <c r="BN1262" s="2" t="s">
        <v>4815</v>
      </c>
      <c r="BO1262" s="2" t="s">
        <v>40</v>
      </c>
      <c r="BP1262" s="2" t="s">
        <v>3927</v>
      </c>
      <c r="BQ1262" s="2" t="s">
        <v>2345</v>
      </c>
      <c r="BR1262" s="2" t="s">
        <v>5082</v>
      </c>
      <c r="BS1262" s="2" t="s">
        <v>152</v>
      </c>
      <c r="BT1262" s="2" t="s">
        <v>3880</v>
      </c>
    </row>
    <row r="1263" spans="1:72" ht="13.5" customHeight="1">
      <c r="A1263" s="5" t="str">
        <f t="shared" si="66"/>
        <v>1861_각현내_068</v>
      </c>
      <c r="B1263" s="2">
        <v>1861</v>
      </c>
      <c r="C1263" s="2" t="s">
        <v>5173</v>
      </c>
      <c r="D1263" s="2" t="s">
        <v>5174</v>
      </c>
      <c r="E1263" s="2">
        <v>1262</v>
      </c>
      <c r="F1263" s="2">
        <v>5</v>
      </c>
      <c r="G1263" s="2" t="s">
        <v>2333</v>
      </c>
      <c r="H1263" s="2" t="s">
        <v>2872</v>
      </c>
      <c r="I1263" s="2">
        <v>1</v>
      </c>
      <c r="L1263" s="2">
        <v>2</v>
      </c>
      <c r="M1263" s="2" t="s">
        <v>6011</v>
      </c>
      <c r="N1263" s="2" t="s">
        <v>6012</v>
      </c>
      <c r="S1263" s="2" t="s">
        <v>59</v>
      </c>
      <c r="T1263" s="2" t="s">
        <v>2943</v>
      </c>
      <c r="Y1263" s="2" t="s">
        <v>2346</v>
      </c>
      <c r="Z1263" s="2" t="s">
        <v>3677</v>
      </c>
      <c r="AC1263" s="2">
        <v>32</v>
      </c>
      <c r="AD1263" s="2" t="s">
        <v>129</v>
      </c>
      <c r="AE1263" s="2" t="s">
        <v>3826</v>
      </c>
    </row>
    <row r="1264" spans="1:72" ht="13.5" customHeight="1">
      <c r="A1264" s="5" t="str">
        <f t="shared" si="66"/>
        <v>1861_각현내_068</v>
      </c>
      <c r="B1264" s="2">
        <v>1861</v>
      </c>
      <c r="C1264" s="2" t="s">
        <v>5173</v>
      </c>
      <c r="D1264" s="2" t="s">
        <v>5174</v>
      </c>
      <c r="E1264" s="2">
        <v>1263</v>
      </c>
      <c r="F1264" s="2">
        <v>5</v>
      </c>
      <c r="G1264" s="2" t="s">
        <v>2333</v>
      </c>
      <c r="H1264" s="2" t="s">
        <v>2872</v>
      </c>
      <c r="I1264" s="2">
        <v>1</v>
      </c>
      <c r="L1264" s="2">
        <v>2</v>
      </c>
      <c r="M1264" s="2" t="s">
        <v>6011</v>
      </c>
      <c r="N1264" s="2" t="s">
        <v>6012</v>
      </c>
      <c r="S1264" s="2" t="s">
        <v>104</v>
      </c>
      <c r="T1264" s="2" t="s">
        <v>2944</v>
      </c>
      <c r="W1264" s="2" t="s">
        <v>357</v>
      </c>
      <c r="X1264" s="2" t="s">
        <v>3001</v>
      </c>
      <c r="Y1264" s="2" t="s">
        <v>48</v>
      </c>
      <c r="Z1264" s="2" t="s">
        <v>3034</v>
      </c>
      <c r="AC1264" s="2">
        <v>23</v>
      </c>
      <c r="AD1264" s="2" t="s">
        <v>119</v>
      </c>
      <c r="AE1264" s="2" t="s">
        <v>3822</v>
      </c>
    </row>
    <row r="1265" spans="1:72" ht="13.5" customHeight="1">
      <c r="A1265" s="5" t="str">
        <f t="shared" si="66"/>
        <v>1861_각현내_068</v>
      </c>
      <c r="B1265" s="2">
        <v>1861</v>
      </c>
      <c r="C1265" s="2" t="s">
        <v>5173</v>
      </c>
      <c r="D1265" s="2" t="s">
        <v>5174</v>
      </c>
      <c r="E1265" s="2">
        <v>1264</v>
      </c>
      <c r="F1265" s="2">
        <v>5</v>
      </c>
      <c r="G1265" s="2" t="s">
        <v>2333</v>
      </c>
      <c r="H1265" s="2" t="s">
        <v>2872</v>
      </c>
      <c r="I1265" s="2">
        <v>1</v>
      </c>
      <c r="L1265" s="2">
        <v>2</v>
      </c>
      <c r="M1265" s="2" t="s">
        <v>6011</v>
      </c>
      <c r="N1265" s="2" t="s">
        <v>6012</v>
      </c>
      <c r="T1265" s="2" t="s">
        <v>5221</v>
      </c>
      <c r="U1265" s="2" t="s">
        <v>66</v>
      </c>
      <c r="V1265" s="2" t="s">
        <v>2961</v>
      </c>
      <c r="Y1265" s="2" t="s">
        <v>2347</v>
      </c>
      <c r="Z1265" s="2" t="s">
        <v>3678</v>
      </c>
      <c r="AC1265" s="2">
        <v>57</v>
      </c>
      <c r="AD1265" s="2" t="s">
        <v>200</v>
      </c>
      <c r="AE1265" s="2" t="s">
        <v>3832</v>
      </c>
    </row>
    <row r="1266" spans="1:72" ht="13.5" customHeight="1">
      <c r="A1266" s="5" t="str">
        <f t="shared" si="66"/>
        <v>1861_각현내_068</v>
      </c>
      <c r="B1266" s="2">
        <v>1861</v>
      </c>
      <c r="C1266" s="2" t="s">
        <v>5173</v>
      </c>
      <c r="D1266" s="2" t="s">
        <v>5174</v>
      </c>
      <c r="E1266" s="2">
        <v>1265</v>
      </c>
      <c r="F1266" s="2">
        <v>5</v>
      </c>
      <c r="G1266" s="2" t="s">
        <v>2333</v>
      </c>
      <c r="H1266" s="2" t="s">
        <v>2872</v>
      </c>
      <c r="I1266" s="2">
        <v>1</v>
      </c>
      <c r="L1266" s="2">
        <v>3</v>
      </c>
      <c r="M1266" s="2" t="s">
        <v>2334</v>
      </c>
      <c r="N1266" s="2" t="s">
        <v>2918</v>
      </c>
      <c r="T1266" s="2" t="s">
        <v>5220</v>
      </c>
      <c r="U1266" s="2" t="s">
        <v>1435</v>
      </c>
      <c r="V1266" s="2" t="s">
        <v>2980</v>
      </c>
      <c r="W1266" s="2" t="s">
        <v>297</v>
      </c>
      <c r="X1266" s="2" t="s">
        <v>2950</v>
      </c>
      <c r="Y1266" s="2" t="s">
        <v>2348</v>
      </c>
      <c r="Z1266" s="2" t="s">
        <v>3679</v>
      </c>
      <c r="AC1266" s="2">
        <v>64</v>
      </c>
      <c r="AD1266" s="2" t="s">
        <v>65</v>
      </c>
      <c r="AE1266" s="2" t="s">
        <v>3807</v>
      </c>
      <c r="AJ1266" s="2" t="s">
        <v>17</v>
      </c>
      <c r="AK1266" s="2" t="s">
        <v>3864</v>
      </c>
      <c r="AL1266" s="2" t="s">
        <v>39</v>
      </c>
      <c r="AM1266" s="2" t="s">
        <v>3867</v>
      </c>
      <c r="AT1266" s="2" t="s">
        <v>137</v>
      </c>
      <c r="AU1266" s="2" t="s">
        <v>2972</v>
      </c>
      <c r="AV1266" s="2" t="s">
        <v>2335</v>
      </c>
      <c r="AW1266" s="2" t="s">
        <v>3422</v>
      </c>
      <c r="BG1266" s="2" t="s">
        <v>137</v>
      </c>
      <c r="BH1266" s="2" t="s">
        <v>2972</v>
      </c>
      <c r="BI1266" s="2" t="s">
        <v>2336</v>
      </c>
      <c r="BJ1266" s="2" t="s">
        <v>4548</v>
      </c>
      <c r="BK1266" s="2" t="s">
        <v>137</v>
      </c>
      <c r="BL1266" s="2" t="s">
        <v>2972</v>
      </c>
      <c r="BM1266" s="2" t="s">
        <v>2337</v>
      </c>
      <c r="BN1266" s="2" t="s">
        <v>4814</v>
      </c>
      <c r="BO1266" s="2" t="s">
        <v>137</v>
      </c>
      <c r="BP1266" s="2" t="s">
        <v>2972</v>
      </c>
      <c r="BQ1266" s="2" t="s">
        <v>2338</v>
      </c>
      <c r="BR1266" s="2" t="s">
        <v>5479</v>
      </c>
      <c r="BS1266" s="2" t="s">
        <v>94</v>
      </c>
      <c r="BT1266" s="2" t="s">
        <v>5274</v>
      </c>
    </row>
    <row r="1267" spans="1:72" ht="13.5" customHeight="1">
      <c r="A1267" s="5" t="str">
        <f t="shared" si="66"/>
        <v>1861_각현내_068</v>
      </c>
      <c r="B1267" s="2">
        <v>1861</v>
      </c>
      <c r="C1267" s="2" t="s">
        <v>5173</v>
      </c>
      <c r="D1267" s="2" t="s">
        <v>5174</v>
      </c>
      <c r="E1267" s="2">
        <v>1266</v>
      </c>
      <c r="F1267" s="2">
        <v>5</v>
      </c>
      <c r="G1267" s="2" t="s">
        <v>2333</v>
      </c>
      <c r="H1267" s="2" t="s">
        <v>2872</v>
      </c>
      <c r="I1267" s="2">
        <v>1</v>
      </c>
      <c r="L1267" s="2">
        <v>3</v>
      </c>
      <c r="M1267" s="2" t="s">
        <v>2334</v>
      </c>
      <c r="N1267" s="2" t="s">
        <v>2918</v>
      </c>
      <c r="S1267" s="2" t="s">
        <v>51</v>
      </c>
      <c r="T1267" s="2" t="s">
        <v>2942</v>
      </c>
      <c r="W1267" s="2" t="s">
        <v>276</v>
      </c>
      <c r="X1267" s="2" t="s">
        <v>2999</v>
      </c>
      <c r="Y1267" s="2" t="s">
        <v>10</v>
      </c>
      <c r="Z1267" s="2" t="s">
        <v>2986</v>
      </c>
      <c r="AC1267" s="2">
        <v>58</v>
      </c>
      <c r="AD1267" s="2" t="s">
        <v>298</v>
      </c>
      <c r="AE1267" s="2" t="s">
        <v>3841</v>
      </c>
      <c r="AJ1267" s="2" t="s">
        <v>17</v>
      </c>
      <c r="AK1267" s="2" t="s">
        <v>3864</v>
      </c>
      <c r="AL1267" s="2" t="s">
        <v>279</v>
      </c>
      <c r="AM1267" s="2" t="s">
        <v>3883</v>
      </c>
      <c r="AT1267" s="2" t="s">
        <v>137</v>
      </c>
      <c r="AU1267" s="2" t="s">
        <v>2972</v>
      </c>
      <c r="AV1267" s="2" t="s">
        <v>2349</v>
      </c>
      <c r="AW1267" s="2" t="s">
        <v>4219</v>
      </c>
      <c r="BG1267" s="2" t="s">
        <v>137</v>
      </c>
      <c r="BH1267" s="2" t="s">
        <v>2972</v>
      </c>
      <c r="BI1267" s="2" t="s">
        <v>2350</v>
      </c>
      <c r="BJ1267" s="2" t="s">
        <v>4549</v>
      </c>
      <c r="BK1267" s="2" t="s">
        <v>137</v>
      </c>
      <c r="BL1267" s="2" t="s">
        <v>2972</v>
      </c>
      <c r="BM1267" s="2" t="s">
        <v>2351</v>
      </c>
      <c r="BN1267" s="2" t="s">
        <v>4816</v>
      </c>
      <c r="BO1267" s="2" t="s">
        <v>137</v>
      </c>
      <c r="BP1267" s="2" t="s">
        <v>2972</v>
      </c>
      <c r="BQ1267" s="2" t="s">
        <v>2352</v>
      </c>
      <c r="BR1267" s="2" t="s">
        <v>5083</v>
      </c>
      <c r="BS1267" s="2" t="s">
        <v>39</v>
      </c>
      <c r="BT1267" s="2" t="s">
        <v>3867</v>
      </c>
    </row>
    <row r="1268" spans="1:72" ht="13.5" customHeight="1">
      <c r="A1268" s="5" t="str">
        <f t="shared" ref="A1268:A1278" si="67">HYPERLINK("http://kyu.snu.ac.kr/sdhj/index.jsp?type=hj/GK14785_00_IH_0001_069.jpg","1861_각현내_069")</f>
        <v>1861_각현내_069</v>
      </c>
      <c r="B1268" s="2">
        <v>1861</v>
      </c>
      <c r="C1268" s="2" t="s">
        <v>5173</v>
      </c>
      <c r="D1268" s="2" t="s">
        <v>5174</v>
      </c>
      <c r="E1268" s="2">
        <v>1267</v>
      </c>
      <c r="F1268" s="2">
        <v>5</v>
      </c>
      <c r="G1268" s="2" t="s">
        <v>2333</v>
      </c>
      <c r="H1268" s="2" t="s">
        <v>2872</v>
      </c>
      <c r="I1268" s="2">
        <v>1</v>
      </c>
      <c r="L1268" s="2">
        <v>4</v>
      </c>
      <c r="M1268" s="2" t="s">
        <v>6013</v>
      </c>
      <c r="N1268" s="2" t="s">
        <v>6014</v>
      </c>
      <c r="O1268" s="2" t="s">
        <v>6</v>
      </c>
      <c r="P1268" s="2" t="s">
        <v>2927</v>
      </c>
      <c r="T1268" s="2" t="s">
        <v>5220</v>
      </c>
      <c r="U1268" s="2" t="s">
        <v>55</v>
      </c>
      <c r="V1268" s="2" t="s">
        <v>2962</v>
      </c>
      <c r="W1268" s="2" t="s">
        <v>276</v>
      </c>
      <c r="X1268" s="2" t="s">
        <v>2999</v>
      </c>
      <c r="Y1268" s="2" t="s">
        <v>2353</v>
      </c>
      <c r="Z1268" s="2" t="s">
        <v>3680</v>
      </c>
      <c r="AC1268" s="2">
        <v>50</v>
      </c>
      <c r="AD1268" s="2" t="s">
        <v>74</v>
      </c>
      <c r="AE1268" s="2" t="s">
        <v>3810</v>
      </c>
      <c r="AJ1268" s="2" t="s">
        <v>17</v>
      </c>
      <c r="AK1268" s="2" t="s">
        <v>3864</v>
      </c>
      <c r="AL1268" s="2" t="s">
        <v>214</v>
      </c>
      <c r="AM1268" s="2" t="s">
        <v>3896</v>
      </c>
      <c r="AT1268" s="2" t="s">
        <v>40</v>
      </c>
      <c r="AU1268" s="2" t="s">
        <v>3927</v>
      </c>
      <c r="AV1268" s="2" t="s">
        <v>2354</v>
      </c>
      <c r="AW1268" s="2" t="s">
        <v>4220</v>
      </c>
      <c r="BG1268" s="2" t="s">
        <v>40</v>
      </c>
      <c r="BH1268" s="2" t="s">
        <v>3927</v>
      </c>
      <c r="BI1268" s="2" t="s">
        <v>2355</v>
      </c>
      <c r="BJ1268" s="2" t="s">
        <v>4550</v>
      </c>
      <c r="BK1268" s="2" t="s">
        <v>40</v>
      </c>
      <c r="BL1268" s="2" t="s">
        <v>3927</v>
      </c>
      <c r="BM1268" s="2" t="s">
        <v>2356</v>
      </c>
      <c r="BN1268" s="2" t="s">
        <v>4817</v>
      </c>
      <c r="BO1268" s="2" t="s">
        <v>40</v>
      </c>
      <c r="BP1268" s="2" t="s">
        <v>3927</v>
      </c>
      <c r="BQ1268" s="2" t="s">
        <v>2357</v>
      </c>
      <c r="BR1268" s="2" t="s">
        <v>5084</v>
      </c>
      <c r="BS1268" s="2" t="s">
        <v>245</v>
      </c>
      <c r="BT1268" s="2" t="s">
        <v>3881</v>
      </c>
    </row>
    <row r="1269" spans="1:72" ht="13.5" customHeight="1">
      <c r="A1269" s="5" t="str">
        <f t="shared" si="67"/>
        <v>1861_각현내_069</v>
      </c>
      <c r="B1269" s="2">
        <v>1861</v>
      </c>
      <c r="C1269" s="2" t="s">
        <v>5173</v>
      </c>
      <c r="D1269" s="2" t="s">
        <v>5174</v>
      </c>
      <c r="E1269" s="2">
        <v>1268</v>
      </c>
      <c r="F1269" s="2">
        <v>5</v>
      </c>
      <c r="G1269" s="2" t="s">
        <v>2333</v>
      </c>
      <c r="H1269" s="2" t="s">
        <v>2872</v>
      </c>
      <c r="I1269" s="2">
        <v>1</v>
      </c>
      <c r="L1269" s="2">
        <v>4</v>
      </c>
      <c r="M1269" s="2" t="s">
        <v>6013</v>
      </c>
      <c r="N1269" s="2" t="s">
        <v>6014</v>
      </c>
      <c r="S1269" s="2" t="s">
        <v>51</v>
      </c>
      <c r="T1269" s="2" t="s">
        <v>2942</v>
      </c>
      <c r="W1269" s="2" t="s">
        <v>1761</v>
      </c>
      <c r="X1269" s="2" t="s">
        <v>5231</v>
      </c>
      <c r="Y1269" s="2" t="s">
        <v>48</v>
      </c>
      <c r="Z1269" s="2" t="s">
        <v>3034</v>
      </c>
      <c r="AC1269" s="2">
        <v>50</v>
      </c>
      <c r="AD1269" s="2" t="s">
        <v>74</v>
      </c>
      <c r="AE1269" s="2" t="s">
        <v>3810</v>
      </c>
      <c r="AJ1269" s="2" t="s">
        <v>17</v>
      </c>
      <c r="AK1269" s="2" t="s">
        <v>3864</v>
      </c>
      <c r="AL1269" s="2" t="s">
        <v>1762</v>
      </c>
      <c r="AM1269" s="2" t="s">
        <v>3911</v>
      </c>
      <c r="AT1269" s="2" t="s">
        <v>40</v>
      </c>
      <c r="AU1269" s="2" t="s">
        <v>3927</v>
      </c>
      <c r="AV1269" s="2" t="s">
        <v>835</v>
      </c>
      <c r="AW1269" s="2" t="s">
        <v>4221</v>
      </c>
      <c r="BG1269" s="2" t="s">
        <v>40</v>
      </c>
      <c r="BH1269" s="2" t="s">
        <v>3927</v>
      </c>
      <c r="BI1269" s="2" t="s">
        <v>2358</v>
      </c>
      <c r="BJ1269" s="2" t="s">
        <v>4551</v>
      </c>
      <c r="BK1269" s="2" t="s">
        <v>40</v>
      </c>
      <c r="BL1269" s="2" t="s">
        <v>3927</v>
      </c>
      <c r="BM1269" s="2" t="s">
        <v>2359</v>
      </c>
      <c r="BN1269" s="2" t="s">
        <v>3921</v>
      </c>
      <c r="BO1269" s="2" t="s">
        <v>40</v>
      </c>
      <c r="BP1269" s="2" t="s">
        <v>3927</v>
      </c>
      <c r="BQ1269" s="2" t="s">
        <v>2360</v>
      </c>
      <c r="BR1269" s="2" t="s">
        <v>5457</v>
      </c>
      <c r="BS1269" s="2" t="s">
        <v>152</v>
      </c>
      <c r="BT1269" s="2" t="s">
        <v>3880</v>
      </c>
    </row>
    <row r="1270" spans="1:72" ht="13.5" customHeight="1">
      <c r="A1270" s="5" t="str">
        <f t="shared" si="67"/>
        <v>1861_각현내_069</v>
      </c>
      <c r="B1270" s="2">
        <v>1861</v>
      </c>
      <c r="C1270" s="2" t="s">
        <v>5173</v>
      </c>
      <c r="D1270" s="2" t="s">
        <v>5174</v>
      </c>
      <c r="E1270" s="2">
        <v>1269</v>
      </c>
      <c r="F1270" s="2">
        <v>5</v>
      </c>
      <c r="G1270" s="2" t="s">
        <v>2333</v>
      </c>
      <c r="H1270" s="2" t="s">
        <v>2872</v>
      </c>
      <c r="I1270" s="2">
        <v>1</v>
      </c>
      <c r="L1270" s="2">
        <v>4</v>
      </c>
      <c r="M1270" s="2" t="s">
        <v>6013</v>
      </c>
      <c r="N1270" s="2" t="s">
        <v>6014</v>
      </c>
      <c r="T1270" s="2" t="s">
        <v>5221</v>
      </c>
      <c r="U1270" s="2" t="s">
        <v>66</v>
      </c>
      <c r="V1270" s="2" t="s">
        <v>2961</v>
      </c>
      <c r="Y1270" s="2" t="s">
        <v>349</v>
      </c>
      <c r="Z1270" s="2" t="s">
        <v>3102</v>
      </c>
      <c r="AC1270" s="2">
        <v>14</v>
      </c>
      <c r="AD1270" s="2" t="s">
        <v>192</v>
      </c>
      <c r="AE1270" s="2" t="s">
        <v>3831</v>
      </c>
    </row>
    <row r="1271" spans="1:72" ht="13.5" customHeight="1">
      <c r="A1271" s="5" t="str">
        <f t="shared" si="67"/>
        <v>1861_각현내_069</v>
      </c>
      <c r="B1271" s="2">
        <v>1861</v>
      </c>
      <c r="C1271" s="2" t="s">
        <v>5173</v>
      </c>
      <c r="D1271" s="2" t="s">
        <v>5174</v>
      </c>
      <c r="E1271" s="2">
        <v>1270</v>
      </c>
      <c r="F1271" s="2">
        <v>5</v>
      </c>
      <c r="G1271" s="2" t="s">
        <v>2333</v>
      </c>
      <c r="H1271" s="2" t="s">
        <v>2872</v>
      </c>
      <c r="I1271" s="2">
        <v>1</v>
      </c>
      <c r="L1271" s="2">
        <v>5</v>
      </c>
      <c r="M1271" s="2" t="s">
        <v>6015</v>
      </c>
      <c r="N1271" s="2" t="s">
        <v>6016</v>
      </c>
      <c r="O1271" s="2" t="s">
        <v>6</v>
      </c>
      <c r="P1271" s="2" t="s">
        <v>2927</v>
      </c>
      <c r="T1271" s="2" t="s">
        <v>5220</v>
      </c>
      <c r="U1271" s="2" t="s">
        <v>55</v>
      </c>
      <c r="V1271" s="2" t="s">
        <v>2962</v>
      </c>
      <c r="W1271" s="2" t="s">
        <v>276</v>
      </c>
      <c r="X1271" s="2" t="s">
        <v>2999</v>
      </c>
      <c r="Y1271" s="2" t="s">
        <v>2361</v>
      </c>
      <c r="Z1271" s="2" t="s">
        <v>3681</v>
      </c>
      <c r="AC1271" s="2">
        <v>32</v>
      </c>
      <c r="AD1271" s="2" t="s">
        <v>129</v>
      </c>
      <c r="AE1271" s="2" t="s">
        <v>3826</v>
      </c>
      <c r="AJ1271" s="2" t="s">
        <v>17</v>
      </c>
      <c r="AK1271" s="2" t="s">
        <v>3864</v>
      </c>
      <c r="AL1271" s="2" t="s">
        <v>214</v>
      </c>
      <c r="AM1271" s="2" t="s">
        <v>3896</v>
      </c>
      <c r="AT1271" s="2" t="s">
        <v>40</v>
      </c>
      <c r="AU1271" s="2" t="s">
        <v>3927</v>
      </c>
      <c r="AV1271" s="2" t="s">
        <v>2354</v>
      </c>
      <c r="AW1271" s="2" t="s">
        <v>4220</v>
      </c>
      <c r="BG1271" s="2" t="s">
        <v>40</v>
      </c>
      <c r="BH1271" s="2" t="s">
        <v>3927</v>
      </c>
      <c r="BI1271" s="2" t="s">
        <v>2355</v>
      </c>
      <c r="BJ1271" s="2" t="s">
        <v>4550</v>
      </c>
      <c r="BK1271" s="2" t="s">
        <v>40</v>
      </c>
      <c r="BL1271" s="2" t="s">
        <v>3927</v>
      </c>
      <c r="BM1271" s="2" t="s">
        <v>2356</v>
      </c>
      <c r="BN1271" s="2" t="s">
        <v>4817</v>
      </c>
      <c r="BO1271" s="2" t="s">
        <v>40</v>
      </c>
      <c r="BP1271" s="2" t="s">
        <v>3927</v>
      </c>
      <c r="BQ1271" s="2" t="s">
        <v>2357</v>
      </c>
      <c r="BR1271" s="2" t="s">
        <v>5084</v>
      </c>
      <c r="BS1271" s="2" t="s">
        <v>245</v>
      </c>
      <c r="BT1271" s="2" t="s">
        <v>3881</v>
      </c>
    </row>
    <row r="1272" spans="1:72" ht="13.5" customHeight="1">
      <c r="A1272" s="5" t="str">
        <f t="shared" si="67"/>
        <v>1861_각현내_069</v>
      </c>
      <c r="B1272" s="2">
        <v>1861</v>
      </c>
      <c r="C1272" s="2" t="s">
        <v>5173</v>
      </c>
      <c r="D1272" s="2" t="s">
        <v>5174</v>
      </c>
      <c r="E1272" s="2">
        <v>1271</v>
      </c>
      <c r="F1272" s="2">
        <v>5</v>
      </c>
      <c r="G1272" s="2" t="s">
        <v>2333</v>
      </c>
      <c r="H1272" s="2" t="s">
        <v>2872</v>
      </c>
      <c r="I1272" s="2">
        <v>1</v>
      </c>
      <c r="L1272" s="2">
        <v>5</v>
      </c>
      <c r="M1272" s="2" t="s">
        <v>6015</v>
      </c>
      <c r="N1272" s="2" t="s">
        <v>6016</v>
      </c>
      <c r="S1272" s="2" t="s">
        <v>51</v>
      </c>
      <c r="T1272" s="2" t="s">
        <v>2942</v>
      </c>
      <c r="W1272" s="2" t="s">
        <v>1761</v>
      </c>
      <c r="X1272" s="2" t="s">
        <v>5232</v>
      </c>
      <c r="Y1272" s="2" t="s">
        <v>48</v>
      </c>
      <c r="Z1272" s="2" t="s">
        <v>3034</v>
      </c>
      <c r="AC1272" s="2">
        <v>35</v>
      </c>
      <c r="AD1272" s="2" t="s">
        <v>70</v>
      </c>
      <c r="AE1272" s="2" t="s">
        <v>3808</v>
      </c>
      <c r="AJ1272" s="2" t="s">
        <v>17</v>
      </c>
      <c r="AK1272" s="2" t="s">
        <v>3864</v>
      </c>
      <c r="AL1272" s="2" t="s">
        <v>1762</v>
      </c>
      <c r="AM1272" s="2" t="s">
        <v>3911</v>
      </c>
      <c r="AT1272" s="2" t="s">
        <v>40</v>
      </c>
      <c r="AU1272" s="2" t="s">
        <v>3927</v>
      </c>
      <c r="AV1272" s="2" t="s">
        <v>2174</v>
      </c>
      <c r="AW1272" s="2" t="s">
        <v>3347</v>
      </c>
      <c r="BG1272" s="2" t="s">
        <v>40</v>
      </c>
      <c r="BH1272" s="2" t="s">
        <v>3927</v>
      </c>
      <c r="BI1272" s="2" t="s">
        <v>2362</v>
      </c>
      <c r="BJ1272" s="2" t="s">
        <v>4552</v>
      </c>
      <c r="BK1272" s="2" t="s">
        <v>40</v>
      </c>
      <c r="BL1272" s="2" t="s">
        <v>3927</v>
      </c>
      <c r="BM1272" s="2" t="s">
        <v>2363</v>
      </c>
      <c r="BN1272" s="2" t="s">
        <v>4818</v>
      </c>
      <c r="BO1272" s="2" t="s">
        <v>40</v>
      </c>
      <c r="BP1272" s="2" t="s">
        <v>3927</v>
      </c>
      <c r="BQ1272" s="2" t="s">
        <v>2364</v>
      </c>
      <c r="BR1272" s="2" t="s">
        <v>5085</v>
      </c>
      <c r="BS1272" s="2" t="s">
        <v>359</v>
      </c>
      <c r="BT1272" s="2" t="s">
        <v>3886</v>
      </c>
    </row>
    <row r="1273" spans="1:72" ht="13.5" customHeight="1">
      <c r="A1273" s="5" t="str">
        <f t="shared" si="67"/>
        <v>1861_각현내_069</v>
      </c>
      <c r="B1273" s="2">
        <v>1861</v>
      </c>
      <c r="C1273" s="2" t="s">
        <v>5173</v>
      </c>
      <c r="D1273" s="2" t="s">
        <v>5174</v>
      </c>
      <c r="E1273" s="2">
        <v>1272</v>
      </c>
      <c r="F1273" s="2">
        <v>5</v>
      </c>
      <c r="G1273" s="2" t="s">
        <v>2333</v>
      </c>
      <c r="H1273" s="2" t="s">
        <v>2872</v>
      </c>
      <c r="I1273" s="2">
        <v>1</v>
      </c>
      <c r="L1273" s="2">
        <v>5</v>
      </c>
      <c r="M1273" s="2" t="s">
        <v>6015</v>
      </c>
      <c r="N1273" s="2" t="s">
        <v>6016</v>
      </c>
      <c r="T1273" s="2" t="s">
        <v>5221</v>
      </c>
      <c r="U1273" s="2" t="s">
        <v>66</v>
      </c>
      <c r="V1273" s="2" t="s">
        <v>2961</v>
      </c>
      <c r="Y1273" s="2" t="s">
        <v>2365</v>
      </c>
      <c r="Z1273" s="2" t="s">
        <v>3682</v>
      </c>
      <c r="AC1273" s="2">
        <v>11</v>
      </c>
      <c r="AD1273" s="2" t="s">
        <v>84</v>
      </c>
      <c r="AE1273" s="2" t="s">
        <v>3814</v>
      </c>
    </row>
    <row r="1274" spans="1:72" ht="13.5" customHeight="1">
      <c r="A1274" s="5" t="str">
        <f t="shared" si="67"/>
        <v>1861_각현내_069</v>
      </c>
      <c r="B1274" s="2">
        <v>1861</v>
      </c>
      <c r="C1274" s="2" t="s">
        <v>5173</v>
      </c>
      <c r="D1274" s="2" t="s">
        <v>5174</v>
      </c>
      <c r="E1274" s="2">
        <v>1273</v>
      </c>
      <c r="F1274" s="2">
        <v>5</v>
      </c>
      <c r="G1274" s="2" t="s">
        <v>2333</v>
      </c>
      <c r="H1274" s="2" t="s">
        <v>2872</v>
      </c>
      <c r="I1274" s="2">
        <v>2</v>
      </c>
      <c r="J1274" s="2" t="s">
        <v>2366</v>
      </c>
      <c r="K1274" s="2" t="s">
        <v>5177</v>
      </c>
      <c r="L1274" s="2">
        <v>1</v>
      </c>
      <c r="M1274" s="2" t="s">
        <v>6017</v>
      </c>
      <c r="N1274" s="2" t="s">
        <v>6018</v>
      </c>
      <c r="T1274" s="2" t="s">
        <v>5220</v>
      </c>
      <c r="U1274" s="2" t="s">
        <v>55</v>
      </c>
      <c r="V1274" s="2" t="s">
        <v>2962</v>
      </c>
      <c r="W1274" s="2" t="s">
        <v>297</v>
      </c>
      <c r="X1274" s="2" t="s">
        <v>2950</v>
      </c>
      <c r="Y1274" s="2" t="s">
        <v>2367</v>
      </c>
      <c r="Z1274" s="2" t="s">
        <v>3683</v>
      </c>
      <c r="AC1274" s="2">
        <v>62</v>
      </c>
      <c r="AD1274" s="2" t="s">
        <v>269</v>
      </c>
      <c r="AE1274" s="2" t="s">
        <v>3215</v>
      </c>
      <c r="AJ1274" s="2" t="s">
        <v>17</v>
      </c>
      <c r="AK1274" s="2" t="s">
        <v>3864</v>
      </c>
      <c r="AL1274" s="2" t="s">
        <v>39</v>
      </c>
      <c r="AM1274" s="2" t="s">
        <v>3867</v>
      </c>
      <c r="AT1274" s="2" t="s">
        <v>40</v>
      </c>
      <c r="AU1274" s="2" t="s">
        <v>3927</v>
      </c>
      <c r="AV1274" s="2" t="s">
        <v>2368</v>
      </c>
      <c r="AW1274" s="2" t="s">
        <v>4222</v>
      </c>
      <c r="AX1274" s="2" t="s">
        <v>40</v>
      </c>
      <c r="AY1274" s="2" t="s">
        <v>3927</v>
      </c>
      <c r="AZ1274" s="2" t="s">
        <v>2369</v>
      </c>
      <c r="BA1274" s="2" t="s">
        <v>4300</v>
      </c>
      <c r="BG1274" s="2" t="s">
        <v>40</v>
      </c>
      <c r="BH1274" s="2" t="s">
        <v>3927</v>
      </c>
      <c r="BI1274" s="2" t="s">
        <v>2336</v>
      </c>
      <c r="BJ1274" s="2" t="s">
        <v>4548</v>
      </c>
      <c r="BK1274" s="2" t="s">
        <v>40</v>
      </c>
      <c r="BL1274" s="2" t="s">
        <v>3927</v>
      </c>
      <c r="BM1274" s="2" t="s">
        <v>2337</v>
      </c>
      <c r="BN1274" s="2" t="s">
        <v>4814</v>
      </c>
      <c r="BO1274" s="2" t="s">
        <v>40</v>
      </c>
      <c r="BP1274" s="2" t="s">
        <v>3927</v>
      </c>
      <c r="BQ1274" s="2" t="s">
        <v>2370</v>
      </c>
      <c r="BR1274" s="2" t="s">
        <v>5441</v>
      </c>
      <c r="BS1274" s="2" t="s">
        <v>303</v>
      </c>
      <c r="BT1274" s="2" t="s">
        <v>3890</v>
      </c>
    </row>
    <row r="1275" spans="1:72" ht="13.5" customHeight="1">
      <c r="A1275" s="5" t="str">
        <f t="shared" si="67"/>
        <v>1861_각현내_069</v>
      </c>
      <c r="B1275" s="2">
        <v>1861</v>
      </c>
      <c r="C1275" s="2" t="s">
        <v>5173</v>
      </c>
      <c r="D1275" s="2" t="s">
        <v>5174</v>
      </c>
      <c r="E1275" s="2">
        <v>1274</v>
      </c>
      <c r="F1275" s="2">
        <v>5</v>
      </c>
      <c r="G1275" s="2" t="s">
        <v>2333</v>
      </c>
      <c r="H1275" s="2" t="s">
        <v>2872</v>
      </c>
      <c r="I1275" s="2">
        <v>2</v>
      </c>
      <c r="L1275" s="2">
        <v>1</v>
      </c>
      <c r="M1275" s="2" t="s">
        <v>6017</v>
      </c>
      <c r="N1275" s="2" t="s">
        <v>6018</v>
      </c>
      <c r="S1275" s="2" t="s">
        <v>2371</v>
      </c>
      <c r="T1275" s="2" t="s">
        <v>2957</v>
      </c>
      <c r="W1275" s="2" t="s">
        <v>95</v>
      </c>
      <c r="X1275" s="2" t="s">
        <v>5192</v>
      </c>
      <c r="Y1275" s="2" t="s">
        <v>48</v>
      </c>
      <c r="Z1275" s="2" t="s">
        <v>3034</v>
      </c>
      <c r="AC1275" s="2">
        <v>77</v>
      </c>
      <c r="AD1275" s="2" t="s">
        <v>809</v>
      </c>
      <c r="AE1275" s="2" t="s">
        <v>3858</v>
      </c>
    </row>
    <row r="1276" spans="1:72" ht="13.5" customHeight="1">
      <c r="A1276" s="5" t="str">
        <f t="shared" si="67"/>
        <v>1861_각현내_069</v>
      </c>
      <c r="B1276" s="2">
        <v>1861</v>
      </c>
      <c r="C1276" s="2" t="s">
        <v>5173</v>
      </c>
      <c r="D1276" s="2" t="s">
        <v>5174</v>
      </c>
      <c r="E1276" s="2">
        <v>1275</v>
      </c>
      <c r="F1276" s="2">
        <v>5</v>
      </c>
      <c r="G1276" s="2" t="s">
        <v>2333</v>
      </c>
      <c r="H1276" s="2" t="s">
        <v>2872</v>
      </c>
      <c r="I1276" s="2">
        <v>2</v>
      </c>
      <c r="L1276" s="2">
        <v>1</v>
      </c>
      <c r="M1276" s="2" t="s">
        <v>6017</v>
      </c>
      <c r="N1276" s="2" t="s">
        <v>6018</v>
      </c>
      <c r="S1276" s="2" t="s">
        <v>51</v>
      </c>
      <c r="T1276" s="2" t="s">
        <v>2942</v>
      </c>
      <c r="W1276" s="2" t="s">
        <v>135</v>
      </c>
      <c r="X1276" s="2" t="s">
        <v>2990</v>
      </c>
      <c r="Y1276" s="2" t="s">
        <v>48</v>
      </c>
      <c r="Z1276" s="2" t="s">
        <v>3034</v>
      </c>
      <c r="AC1276" s="2">
        <v>51</v>
      </c>
      <c r="AD1276" s="2" t="s">
        <v>106</v>
      </c>
      <c r="AE1276" s="2" t="s">
        <v>3817</v>
      </c>
      <c r="AJ1276" s="2" t="s">
        <v>17</v>
      </c>
      <c r="AK1276" s="2" t="s">
        <v>3864</v>
      </c>
      <c r="AL1276" s="2" t="s">
        <v>625</v>
      </c>
      <c r="AM1276" s="2" t="s">
        <v>3283</v>
      </c>
      <c r="AT1276" s="2" t="s">
        <v>40</v>
      </c>
      <c r="AU1276" s="2" t="s">
        <v>3927</v>
      </c>
      <c r="AV1276" s="2" t="s">
        <v>2372</v>
      </c>
      <c r="AW1276" s="2" t="s">
        <v>4223</v>
      </c>
      <c r="BG1276" s="2" t="s">
        <v>40</v>
      </c>
      <c r="BH1276" s="2" t="s">
        <v>3927</v>
      </c>
      <c r="BI1276" s="2" t="s">
        <v>2373</v>
      </c>
      <c r="BJ1276" s="2" t="s">
        <v>4553</v>
      </c>
      <c r="BK1276" s="2" t="s">
        <v>40</v>
      </c>
      <c r="BL1276" s="2" t="s">
        <v>3927</v>
      </c>
      <c r="BM1276" s="2" t="s">
        <v>2374</v>
      </c>
      <c r="BN1276" s="2" t="s">
        <v>4819</v>
      </c>
      <c r="BO1276" s="2" t="s">
        <v>40</v>
      </c>
      <c r="BP1276" s="2" t="s">
        <v>3927</v>
      </c>
      <c r="BQ1276" s="2" t="s">
        <v>2375</v>
      </c>
      <c r="BR1276" s="2" t="s">
        <v>5086</v>
      </c>
      <c r="BS1276" s="2" t="s">
        <v>639</v>
      </c>
      <c r="BT1276" s="2" t="s">
        <v>3893</v>
      </c>
    </row>
    <row r="1277" spans="1:72" ht="13.5" customHeight="1">
      <c r="A1277" s="5" t="str">
        <f t="shared" si="67"/>
        <v>1861_각현내_069</v>
      </c>
      <c r="B1277" s="2">
        <v>1861</v>
      </c>
      <c r="C1277" s="2" t="s">
        <v>5173</v>
      </c>
      <c r="D1277" s="2" t="s">
        <v>5174</v>
      </c>
      <c r="E1277" s="2">
        <v>1276</v>
      </c>
      <c r="F1277" s="2">
        <v>5</v>
      </c>
      <c r="G1277" s="2" t="s">
        <v>2333</v>
      </c>
      <c r="H1277" s="2" t="s">
        <v>2872</v>
      </c>
      <c r="I1277" s="2">
        <v>2</v>
      </c>
      <c r="L1277" s="2">
        <v>1</v>
      </c>
      <c r="M1277" s="2" t="s">
        <v>6017</v>
      </c>
      <c r="N1277" s="2" t="s">
        <v>6018</v>
      </c>
      <c r="T1277" s="2" t="s">
        <v>5221</v>
      </c>
      <c r="U1277" s="2" t="s">
        <v>66</v>
      </c>
      <c r="V1277" s="2" t="s">
        <v>2961</v>
      </c>
      <c r="Y1277" s="2" t="s">
        <v>2376</v>
      </c>
      <c r="Z1277" s="2" t="s">
        <v>3684</v>
      </c>
      <c r="AC1277" s="2">
        <v>47</v>
      </c>
      <c r="AD1277" s="2" t="s">
        <v>511</v>
      </c>
      <c r="AE1277" s="2" t="s">
        <v>3856</v>
      </c>
    </row>
    <row r="1278" spans="1:72" ht="13.5" customHeight="1">
      <c r="A1278" s="5" t="str">
        <f t="shared" si="67"/>
        <v>1861_각현내_069</v>
      </c>
      <c r="B1278" s="2">
        <v>1861</v>
      </c>
      <c r="C1278" s="2" t="s">
        <v>5173</v>
      </c>
      <c r="D1278" s="2" t="s">
        <v>5174</v>
      </c>
      <c r="E1278" s="2">
        <v>1277</v>
      </c>
      <c r="F1278" s="2">
        <v>5</v>
      </c>
      <c r="G1278" s="2" t="s">
        <v>2333</v>
      </c>
      <c r="H1278" s="2" t="s">
        <v>2872</v>
      </c>
      <c r="I1278" s="2">
        <v>2</v>
      </c>
      <c r="L1278" s="2">
        <v>2</v>
      </c>
      <c r="M1278" s="2" t="s">
        <v>6019</v>
      </c>
      <c r="N1278" s="2" t="s">
        <v>6020</v>
      </c>
      <c r="T1278" s="2" t="s">
        <v>5220</v>
      </c>
      <c r="U1278" s="2" t="s">
        <v>55</v>
      </c>
      <c r="V1278" s="2" t="s">
        <v>2962</v>
      </c>
      <c r="W1278" s="2" t="s">
        <v>135</v>
      </c>
      <c r="X1278" s="2" t="s">
        <v>2990</v>
      </c>
      <c r="Y1278" s="2" t="s">
        <v>2377</v>
      </c>
      <c r="Z1278" s="2" t="s">
        <v>3685</v>
      </c>
      <c r="AC1278" s="2">
        <v>48</v>
      </c>
      <c r="AD1278" s="2" t="s">
        <v>123</v>
      </c>
      <c r="AE1278" s="2" t="s">
        <v>3824</v>
      </c>
      <c r="AJ1278" s="2" t="s">
        <v>17</v>
      </c>
      <c r="AK1278" s="2" t="s">
        <v>3864</v>
      </c>
      <c r="AL1278" s="2" t="s">
        <v>39</v>
      </c>
      <c r="AM1278" s="2" t="s">
        <v>3867</v>
      </c>
      <c r="AT1278" s="2" t="s">
        <v>40</v>
      </c>
      <c r="AU1278" s="2" t="s">
        <v>3927</v>
      </c>
      <c r="AV1278" s="2" t="s">
        <v>2378</v>
      </c>
      <c r="AW1278" s="2" t="s">
        <v>5314</v>
      </c>
      <c r="BG1278" s="2" t="s">
        <v>40</v>
      </c>
      <c r="BH1278" s="2" t="s">
        <v>3927</v>
      </c>
      <c r="BI1278" s="2" t="s">
        <v>438</v>
      </c>
      <c r="BJ1278" s="2" t="s">
        <v>4554</v>
      </c>
      <c r="BK1278" s="2" t="s">
        <v>40</v>
      </c>
      <c r="BL1278" s="2" t="s">
        <v>3927</v>
      </c>
      <c r="BM1278" s="2" t="s">
        <v>2379</v>
      </c>
      <c r="BN1278" s="2" t="s">
        <v>4820</v>
      </c>
      <c r="BO1278" s="2" t="s">
        <v>40</v>
      </c>
      <c r="BP1278" s="2" t="s">
        <v>3927</v>
      </c>
      <c r="BQ1278" s="2" t="s">
        <v>2380</v>
      </c>
      <c r="BR1278" s="2" t="s">
        <v>5087</v>
      </c>
      <c r="BS1278" s="2" t="s">
        <v>214</v>
      </c>
      <c r="BT1278" s="2" t="s">
        <v>3896</v>
      </c>
    </row>
    <row r="1279" spans="1:72" ht="13.5" customHeight="1">
      <c r="A1279" s="5" t="str">
        <f t="shared" ref="A1279:A1293" si="68">HYPERLINK("http://kyu.snu.ac.kr/sdhj/index.jsp?type=hj/GK14785_00_IH_0001_070.jpg","1861_각현내_070")</f>
        <v>1861_각현내_070</v>
      </c>
      <c r="B1279" s="2">
        <v>1861</v>
      </c>
      <c r="C1279" s="2" t="s">
        <v>5173</v>
      </c>
      <c r="D1279" s="2" t="s">
        <v>5174</v>
      </c>
      <c r="E1279" s="2">
        <v>1278</v>
      </c>
      <c r="F1279" s="2">
        <v>5</v>
      </c>
      <c r="G1279" s="2" t="s">
        <v>2333</v>
      </c>
      <c r="H1279" s="2" t="s">
        <v>2872</v>
      </c>
      <c r="I1279" s="2">
        <v>2</v>
      </c>
      <c r="L1279" s="2">
        <v>2</v>
      </c>
      <c r="M1279" s="2" t="s">
        <v>6019</v>
      </c>
      <c r="N1279" s="2" t="s">
        <v>6020</v>
      </c>
      <c r="S1279" s="2" t="s">
        <v>51</v>
      </c>
      <c r="T1279" s="2" t="s">
        <v>2942</v>
      </c>
      <c r="W1279" s="2" t="s">
        <v>2381</v>
      </c>
      <c r="X1279" s="2" t="s">
        <v>3028</v>
      </c>
      <c r="Y1279" s="2" t="s">
        <v>48</v>
      </c>
      <c r="Z1279" s="2" t="s">
        <v>3034</v>
      </c>
      <c r="AC1279" s="2">
        <v>50</v>
      </c>
      <c r="AD1279" s="2" t="s">
        <v>74</v>
      </c>
      <c r="AE1279" s="2" t="s">
        <v>3810</v>
      </c>
      <c r="AJ1279" s="2" t="s">
        <v>17</v>
      </c>
      <c r="AK1279" s="2" t="s">
        <v>3864</v>
      </c>
      <c r="AL1279" s="2" t="s">
        <v>245</v>
      </c>
      <c r="AM1279" s="2" t="s">
        <v>3881</v>
      </c>
      <c r="AT1279" s="2" t="s">
        <v>40</v>
      </c>
      <c r="AU1279" s="2" t="s">
        <v>3927</v>
      </c>
      <c r="AV1279" s="2" t="s">
        <v>2382</v>
      </c>
      <c r="AW1279" s="2" t="s">
        <v>4224</v>
      </c>
      <c r="BG1279" s="2" t="s">
        <v>40</v>
      </c>
      <c r="BH1279" s="2" t="s">
        <v>3927</v>
      </c>
      <c r="BI1279" s="2" t="s">
        <v>2383</v>
      </c>
      <c r="BJ1279" s="2" t="s">
        <v>4555</v>
      </c>
      <c r="BK1279" s="2" t="s">
        <v>40</v>
      </c>
      <c r="BL1279" s="2" t="s">
        <v>3927</v>
      </c>
      <c r="BM1279" s="2" t="s">
        <v>2384</v>
      </c>
      <c r="BN1279" s="2" t="s">
        <v>4821</v>
      </c>
      <c r="BO1279" s="2" t="s">
        <v>40</v>
      </c>
      <c r="BP1279" s="2" t="s">
        <v>3927</v>
      </c>
      <c r="BQ1279" s="2" t="s">
        <v>2385</v>
      </c>
      <c r="BR1279" s="2" t="s">
        <v>5524</v>
      </c>
      <c r="BS1279" s="2" t="s">
        <v>172</v>
      </c>
      <c r="BT1279" s="2" t="s">
        <v>3877</v>
      </c>
    </row>
    <row r="1280" spans="1:72" ht="13.5" customHeight="1">
      <c r="A1280" s="5" t="str">
        <f t="shared" si="68"/>
        <v>1861_각현내_070</v>
      </c>
      <c r="B1280" s="2">
        <v>1861</v>
      </c>
      <c r="C1280" s="2" t="s">
        <v>5173</v>
      </c>
      <c r="D1280" s="2" t="s">
        <v>5174</v>
      </c>
      <c r="E1280" s="2">
        <v>1279</v>
      </c>
      <c r="F1280" s="2">
        <v>5</v>
      </c>
      <c r="G1280" s="2" t="s">
        <v>2333</v>
      </c>
      <c r="H1280" s="2" t="s">
        <v>2872</v>
      </c>
      <c r="I1280" s="2">
        <v>2</v>
      </c>
      <c r="L1280" s="2">
        <v>2</v>
      </c>
      <c r="M1280" s="2" t="s">
        <v>6019</v>
      </c>
      <c r="N1280" s="2" t="s">
        <v>6020</v>
      </c>
      <c r="S1280" s="2" t="s">
        <v>109</v>
      </c>
      <c r="T1280" s="2" t="s">
        <v>2945</v>
      </c>
      <c r="Y1280" s="2" t="s">
        <v>597</v>
      </c>
      <c r="Z1280" s="2" t="s">
        <v>3686</v>
      </c>
      <c r="AC1280" s="2">
        <v>32</v>
      </c>
      <c r="AD1280" s="2" t="s">
        <v>129</v>
      </c>
      <c r="AE1280" s="2" t="s">
        <v>3826</v>
      </c>
    </row>
    <row r="1281" spans="1:72" ht="13.5" customHeight="1">
      <c r="A1281" s="5" t="str">
        <f t="shared" si="68"/>
        <v>1861_각현내_070</v>
      </c>
      <c r="B1281" s="2">
        <v>1861</v>
      </c>
      <c r="C1281" s="2" t="s">
        <v>5173</v>
      </c>
      <c r="D1281" s="2" t="s">
        <v>5174</v>
      </c>
      <c r="E1281" s="2">
        <v>1280</v>
      </c>
      <c r="F1281" s="2">
        <v>5</v>
      </c>
      <c r="G1281" s="2" t="s">
        <v>2333</v>
      </c>
      <c r="H1281" s="2" t="s">
        <v>2872</v>
      </c>
      <c r="I1281" s="2">
        <v>2</v>
      </c>
      <c r="L1281" s="2">
        <v>2</v>
      </c>
      <c r="M1281" s="2" t="s">
        <v>6019</v>
      </c>
      <c r="N1281" s="2" t="s">
        <v>6020</v>
      </c>
      <c r="S1281" s="2" t="s">
        <v>111</v>
      </c>
      <c r="T1281" s="2" t="s">
        <v>2946</v>
      </c>
      <c r="W1281" s="2" t="s">
        <v>47</v>
      </c>
      <c r="X1281" s="2" t="s">
        <v>5196</v>
      </c>
      <c r="Y1281" s="2" t="s">
        <v>48</v>
      </c>
      <c r="Z1281" s="2" t="s">
        <v>3034</v>
      </c>
      <c r="AC1281" s="2">
        <v>35</v>
      </c>
      <c r="AD1281" s="2" t="s">
        <v>70</v>
      </c>
      <c r="AE1281" s="2" t="s">
        <v>3808</v>
      </c>
    </row>
    <row r="1282" spans="1:72" ht="13.5" customHeight="1">
      <c r="A1282" s="5" t="str">
        <f t="shared" si="68"/>
        <v>1861_각현내_070</v>
      </c>
      <c r="B1282" s="2">
        <v>1861</v>
      </c>
      <c r="C1282" s="2" t="s">
        <v>5173</v>
      </c>
      <c r="D1282" s="2" t="s">
        <v>5174</v>
      </c>
      <c r="E1282" s="2">
        <v>1281</v>
      </c>
      <c r="F1282" s="2">
        <v>5</v>
      </c>
      <c r="G1282" s="2" t="s">
        <v>2333</v>
      </c>
      <c r="H1282" s="2" t="s">
        <v>2872</v>
      </c>
      <c r="I1282" s="2">
        <v>2</v>
      </c>
      <c r="L1282" s="2">
        <v>2</v>
      </c>
      <c r="M1282" s="2" t="s">
        <v>6019</v>
      </c>
      <c r="N1282" s="2" t="s">
        <v>6020</v>
      </c>
      <c r="S1282" s="2" t="s">
        <v>109</v>
      </c>
      <c r="T1282" s="2" t="s">
        <v>2945</v>
      </c>
      <c r="Y1282" s="2" t="s">
        <v>2386</v>
      </c>
      <c r="Z1282" s="2" t="s">
        <v>3687</v>
      </c>
      <c r="AC1282" s="2">
        <v>14</v>
      </c>
      <c r="AD1282" s="2" t="s">
        <v>192</v>
      </c>
      <c r="AE1282" s="2" t="s">
        <v>3831</v>
      </c>
    </row>
    <row r="1283" spans="1:72" ht="13.5" customHeight="1">
      <c r="A1283" s="5" t="str">
        <f t="shared" si="68"/>
        <v>1861_각현내_070</v>
      </c>
      <c r="B1283" s="2">
        <v>1861</v>
      </c>
      <c r="C1283" s="2" t="s">
        <v>5173</v>
      </c>
      <c r="D1283" s="2" t="s">
        <v>5174</v>
      </c>
      <c r="E1283" s="2">
        <v>1282</v>
      </c>
      <c r="F1283" s="2">
        <v>5</v>
      </c>
      <c r="G1283" s="2" t="s">
        <v>2333</v>
      </c>
      <c r="H1283" s="2" t="s">
        <v>2872</v>
      </c>
      <c r="I1283" s="2">
        <v>2</v>
      </c>
      <c r="L1283" s="2">
        <v>2</v>
      </c>
      <c r="M1283" s="2" t="s">
        <v>6019</v>
      </c>
      <c r="N1283" s="2" t="s">
        <v>6020</v>
      </c>
      <c r="T1283" s="2" t="s">
        <v>5221</v>
      </c>
      <c r="U1283" s="2" t="s">
        <v>66</v>
      </c>
      <c r="V1283" s="2" t="s">
        <v>2961</v>
      </c>
      <c r="Y1283" s="2" t="s">
        <v>2387</v>
      </c>
      <c r="Z1283" s="2" t="s">
        <v>3688</v>
      </c>
      <c r="AC1283" s="2">
        <v>28</v>
      </c>
      <c r="AD1283" s="2" t="s">
        <v>79</v>
      </c>
      <c r="AE1283" s="2" t="s">
        <v>3812</v>
      </c>
    </row>
    <row r="1284" spans="1:72" ht="13.5" customHeight="1">
      <c r="A1284" s="5" t="str">
        <f t="shared" si="68"/>
        <v>1861_각현내_070</v>
      </c>
      <c r="B1284" s="2">
        <v>1861</v>
      </c>
      <c r="C1284" s="2" t="s">
        <v>5173</v>
      </c>
      <c r="D1284" s="2" t="s">
        <v>5174</v>
      </c>
      <c r="E1284" s="2">
        <v>1283</v>
      </c>
      <c r="F1284" s="2">
        <v>5</v>
      </c>
      <c r="G1284" s="2" t="s">
        <v>2333</v>
      </c>
      <c r="H1284" s="2" t="s">
        <v>2872</v>
      </c>
      <c r="I1284" s="2">
        <v>2</v>
      </c>
      <c r="L1284" s="2">
        <v>2</v>
      </c>
      <c r="M1284" s="2" t="s">
        <v>6019</v>
      </c>
      <c r="N1284" s="2" t="s">
        <v>6020</v>
      </c>
      <c r="T1284" s="2" t="s">
        <v>5221</v>
      </c>
      <c r="U1284" s="2" t="s">
        <v>66</v>
      </c>
      <c r="V1284" s="2" t="s">
        <v>2961</v>
      </c>
      <c r="Y1284" s="2" t="s">
        <v>2388</v>
      </c>
      <c r="Z1284" s="2" t="s">
        <v>3689</v>
      </c>
      <c r="AC1284" s="2">
        <v>33</v>
      </c>
      <c r="AD1284" s="2" t="s">
        <v>112</v>
      </c>
      <c r="AE1284" s="2" t="s">
        <v>3819</v>
      </c>
    </row>
    <row r="1285" spans="1:72" ht="13.5" customHeight="1">
      <c r="A1285" s="5" t="str">
        <f t="shared" si="68"/>
        <v>1861_각현내_070</v>
      </c>
      <c r="B1285" s="2">
        <v>1861</v>
      </c>
      <c r="C1285" s="2" t="s">
        <v>5173</v>
      </c>
      <c r="D1285" s="2" t="s">
        <v>5174</v>
      </c>
      <c r="E1285" s="2">
        <v>1284</v>
      </c>
      <c r="F1285" s="2">
        <v>5</v>
      </c>
      <c r="G1285" s="2" t="s">
        <v>2333</v>
      </c>
      <c r="H1285" s="2" t="s">
        <v>2872</v>
      </c>
      <c r="I1285" s="2">
        <v>2</v>
      </c>
      <c r="L1285" s="2">
        <v>3</v>
      </c>
      <c r="M1285" s="2" t="s">
        <v>5615</v>
      </c>
      <c r="N1285" s="2" t="s">
        <v>5616</v>
      </c>
      <c r="T1285" s="2" t="s">
        <v>5220</v>
      </c>
      <c r="U1285" s="2" t="s">
        <v>143</v>
      </c>
      <c r="V1285" s="2" t="s">
        <v>2964</v>
      </c>
      <c r="W1285" s="2" t="s">
        <v>47</v>
      </c>
      <c r="X1285" s="2" t="s">
        <v>5196</v>
      </c>
      <c r="Y1285" s="2" t="s">
        <v>10</v>
      </c>
      <c r="Z1285" s="2" t="s">
        <v>2986</v>
      </c>
      <c r="AC1285" s="2">
        <v>77</v>
      </c>
      <c r="AD1285" s="2" t="s">
        <v>809</v>
      </c>
      <c r="AE1285" s="2" t="s">
        <v>3858</v>
      </c>
      <c r="AJ1285" s="2" t="s">
        <v>17</v>
      </c>
      <c r="AK1285" s="2" t="s">
        <v>3864</v>
      </c>
      <c r="AL1285" s="2" t="s">
        <v>375</v>
      </c>
      <c r="AM1285" s="2" t="s">
        <v>3887</v>
      </c>
      <c r="AT1285" s="2" t="s">
        <v>131</v>
      </c>
      <c r="AU1285" s="2" t="s">
        <v>3928</v>
      </c>
      <c r="AV1285" s="2" t="s">
        <v>2389</v>
      </c>
      <c r="AW1285" s="2" t="s">
        <v>4225</v>
      </c>
      <c r="BG1285" s="2" t="s">
        <v>131</v>
      </c>
      <c r="BH1285" s="2" t="s">
        <v>3928</v>
      </c>
      <c r="BI1285" s="2" t="s">
        <v>2390</v>
      </c>
      <c r="BJ1285" s="2" t="s">
        <v>4556</v>
      </c>
      <c r="BK1285" s="2" t="s">
        <v>131</v>
      </c>
      <c r="BL1285" s="2" t="s">
        <v>3928</v>
      </c>
      <c r="BM1285" s="2" t="s">
        <v>2391</v>
      </c>
      <c r="BN1285" s="2" t="s">
        <v>4822</v>
      </c>
      <c r="BO1285" s="2" t="s">
        <v>131</v>
      </c>
      <c r="BP1285" s="2" t="s">
        <v>3928</v>
      </c>
      <c r="BQ1285" s="2" t="s">
        <v>2392</v>
      </c>
      <c r="BR1285" s="2" t="s">
        <v>5487</v>
      </c>
      <c r="BS1285" s="2" t="s">
        <v>94</v>
      </c>
      <c r="BT1285" s="2" t="s">
        <v>5274</v>
      </c>
    </row>
    <row r="1286" spans="1:72" ht="13.5" customHeight="1">
      <c r="A1286" s="5" t="str">
        <f t="shared" si="68"/>
        <v>1861_각현내_070</v>
      </c>
      <c r="B1286" s="2">
        <v>1861</v>
      </c>
      <c r="C1286" s="2" t="s">
        <v>5173</v>
      </c>
      <c r="D1286" s="2" t="s">
        <v>5174</v>
      </c>
      <c r="E1286" s="2">
        <v>1285</v>
      </c>
      <c r="F1286" s="2">
        <v>5</v>
      </c>
      <c r="G1286" s="2" t="s">
        <v>2333</v>
      </c>
      <c r="H1286" s="2" t="s">
        <v>2872</v>
      </c>
      <c r="I1286" s="2">
        <v>2</v>
      </c>
      <c r="L1286" s="2">
        <v>3</v>
      </c>
      <c r="M1286" s="2" t="s">
        <v>5615</v>
      </c>
      <c r="N1286" s="2" t="s">
        <v>5616</v>
      </c>
      <c r="S1286" s="2" t="s">
        <v>109</v>
      </c>
      <c r="T1286" s="2" t="s">
        <v>2945</v>
      </c>
      <c r="U1286" s="2" t="s">
        <v>794</v>
      </c>
      <c r="V1286" s="2" t="s">
        <v>2973</v>
      </c>
      <c r="W1286" s="2" t="s">
        <v>95</v>
      </c>
      <c r="X1286" s="2" t="s">
        <v>5192</v>
      </c>
      <c r="Y1286" s="2" t="s">
        <v>2393</v>
      </c>
      <c r="Z1286" s="2" t="s">
        <v>3690</v>
      </c>
      <c r="AC1286" s="2">
        <v>39</v>
      </c>
      <c r="AD1286" s="2" t="s">
        <v>156</v>
      </c>
      <c r="AE1286" s="2" t="s">
        <v>3829</v>
      </c>
    </row>
    <row r="1287" spans="1:72" ht="13.5" customHeight="1">
      <c r="A1287" s="5" t="str">
        <f t="shared" si="68"/>
        <v>1861_각현내_070</v>
      </c>
      <c r="B1287" s="2">
        <v>1861</v>
      </c>
      <c r="C1287" s="2" t="s">
        <v>5173</v>
      </c>
      <c r="D1287" s="2" t="s">
        <v>5174</v>
      </c>
      <c r="E1287" s="2">
        <v>1286</v>
      </c>
      <c r="F1287" s="2">
        <v>5</v>
      </c>
      <c r="G1287" s="2" t="s">
        <v>2333</v>
      </c>
      <c r="H1287" s="2" t="s">
        <v>2872</v>
      </c>
      <c r="I1287" s="2">
        <v>2</v>
      </c>
      <c r="L1287" s="2">
        <v>4</v>
      </c>
      <c r="M1287" s="2" t="s">
        <v>6021</v>
      </c>
      <c r="N1287" s="2" t="s">
        <v>6022</v>
      </c>
      <c r="T1287" s="2" t="s">
        <v>5220</v>
      </c>
      <c r="U1287" s="2" t="s">
        <v>267</v>
      </c>
      <c r="V1287" s="2" t="s">
        <v>2968</v>
      </c>
      <c r="W1287" s="2" t="s">
        <v>284</v>
      </c>
      <c r="X1287" s="2" t="s">
        <v>3000</v>
      </c>
      <c r="Y1287" s="2" t="s">
        <v>48</v>
      </c>
      <c r="Z1287" s="2" t="s">
        <v>3034</v>
      </c>
      <c r="AC1287" s="2">
        <v>57</v>
      </c>
      <c r="AD1287" s="2" t="s">
        <v>200</v>
      </c>
      <c r="AE1287" s="2" t="s">
        <v>3832</v>
      </c>
      <c r="AJ1287" s="2" t="s">
        <v>17</v>
      </c>
      <c r="AK1287" s="2" t="s">
        <v>3864</v>
      </c>
      <c r="AL1287" s="2" t="s">
        <v>142</v>
      </c>
      <c r="AM1287" s="2" t="s">
        <v>3884</v>
      </c>
      <c r="AT1287" s="2" t="s">
        <v>40</v>
      </c>
      <c r="AU1287" s="2" t="s">
        <v>3927</v>
      </c>
      <c r="AV1287" s="2" t="s">
        <v>2394</v>
      </c>
      <c r="AW1287" s="2" t="s">
        <v>5309</v>
      </c>
      <c r="BG1287" s="2" t="s">
        <v>40</v>
      </c>
      <c r="BH1287" s="2" t="s">
        <v>3927</v>
      </c>
      <c r="BI1287" s="2" t="s">
        <v>2395</v>
      </c>
      <c r="BJ1287" s="2" t="s">
        <v>3098</v>
      </c>
      <c r="BK1287" s="2" t="s">
        <v>40</v>
      </c>
      <c r="BL1287" s="2" t="s">
        <v>3927</v>
      </c>
      <c r="BM1287" s="2" t="s">
        <v>2396</v>
      </c>
      <c r="BN1287" s="2" t="s">
        <v>4823</v>
      </c>
      <c r="BO1287" s="2" t="s">
        <v>40</v>
      </c>
      <c r="BP1287" s="2" t="s">
        <v>3927</v>
      </c>
      <c r="BQ1287" s="2" t="s">
        <v>2397</v>
      </c>
      <c r="BR1287" s="2" t="s">
        <v>5552</v>
      </c>
      <c r="BS1287" s="2" t="s">
        <v>415</v>
      </c>
      <c r="BT1287" s="2" t="s">
        <v>3898</v>
      </c>
    </row>
    <row r="1288" spans="1:72" ht="13.5" customHeight="1">
      <c r="A1288" s="5" t="str">
        <f t="shared" si="68"/>
        <v>1861_각현내_070</v>
      </c>
      <c r="B1288" s="2">
        <v>1861</v>
      </c>
      <c r="C1288" s="2" t="s">
        <v>5173</v>
      </c>
      <c r="D1288" s="2" t="s">
        <v>5174</v>
      </c>
      <c r="E1288" s="2">
        <v>1287</v>
      </c>
      <c r="F1288" s="2">
        <v>5</v>
      </c>
      <c r="G1288" s="2" t="s">
        <v>2333</v>
      </c>
      <c r="H1288" s="2" t="s">
        <v>2872</v>
      </c>
      <c r="I1288" s="2">
        <v>2</v>
      </c>
      <c r="L1288" s="2">
        <v>4</v>
      </c>
      <c r="M1288" s="2" t="s">
        <v>6021</v>
      </c>
      <c r="N1288" s="2" t="s">
        <v>6022</v>
      </c>
      <c r="T1288" s="2" t="s">
        <v>5221</v>
      </c>
      <c r="U1288" s="2" t="s">
        <v>66</v>
      </c>
      <c r="V1288" s="2" t="s">
        <v>2961</v>
      </c>
      <c r="Y1288" s="2" t="s">
        <v>2398</v>
      </c>
      <c r="Z1288" s="2" t="s">
        <v>3691</v>
      </c>
      <c r="AC1288" s="2">
        <v>10</v>
      </c>
      <c r="AD1288" s="2" t="s">
        <v>86</v>
      </c>
      <c r="AE1288" s="2" t="s">
        <v>3815</v>
      </c>
    </row>
    <row r="1289" spans="1:72" ht="13.5" customHeight="1">
      <c r="A1289" s="5" t="str">
        <f t="shared" si="68"/>
        <v>1861_각현내_070</v>
      </c>
      <c r="B1289" s="2">
        <v>1861</v>
      </c>
      <c r="C1289" s="2" t="s">
        <v>5173</v>
      </c>
      <c r="D1289" s="2" t="s">
        <v>5174</v>
      </c>
      <c r="E1289" s="2">
        <v>1288</v>
      </c>
      <c r="F1289" s="2">
        <v>5</v>
      </c>
      <c r="G1289" s="2" t="s">
        <v>2333</v>
      </c>
      <c r="H1289" s="2" t="s">
        <v>2872</v>
      </c>
      <c r="I1289" s="2">
        <v>2</v>
      </c>
      <c r="L1289" s="2">
        <v>5</v>
      </c>
      <c r="M1289" s="2" t="s">
        <v>6023</v>
      </c>
      <c r="N1289" s="2" t="s">
        <v>6024</v>
      </c>
      <c r="T1289" s="2" t="s">
        <v>5220</v>
      </c>
      <c r="U1289" s="2" t="s">
        <v>55</v>
      </c>
      <c r="V1289" s="2" t="s">
        <v>2962</v>
      </c>
      <c r="W1289" s="2" t="s">
        <v>47</v>
      </c>
      <c r="X1289" s="2" t="s">
        <v>5196</v>
      </c>
      <c r="Y1289" s="2" t="s">
        <v>2399</v>
      </c>
      <c r="Z1289" s="2" t="s">
        <v>3692</v>
      </c>
      <c r="AC1289" s="2">
        <v>63</v>
      </c>
      <c r="AD1289" s="2" t="s">
        <v>216</v>
      </c>
      <c r="AE1289" s="2" t="s">
        <v>3834</v>
      </c>
      <c r="AJ1289" s="2" t="s">
        <v>17</v>
      </c>
      <c r="AK1289" s="2" t="s">
        <v>3864</v>
      </c>
      <c r="AL1289" s="2" t="s">
        <v>172</v>
      </c>
      <c r="AM1289" s="2" t="s">
        <v>3877</v>
      </c>
      <c r="AT1289" s="2" t="s">
        <v>40</v>
      </c>
      <c r="AU1289" s="2" t="s">
        <v>3927</v>
      </c>
      <c r="AV1289" s="2" t="s">
        <v>2400</v>
      </c>
      <c r="AW1289" s="2" t="s">
        <v>5329</v>
      </c>
      <c r="BG1289" s="2" t="s">
        <v>40</v>
      </c>
      <c r="BH1289" s="2" t="s">
        <v>3927</v>
      </c>
      <c r="BI1289" s="2" t="s">
        <v>2852</v>
      </c>
      <c r="BJ1289" s="2" t="s">
        <v>4024</v>
      </c>
      <c r="BK1289" s="2" t="s">
        <v>40</v>
      </c>
      <c r="BL1289" s="2" t="s">
        <v>3927</v>
      </c>
      <c r="BM1289" s="2" t="s">
        <v>2401</v>
      </c>
      <c r="BN1289" s="2" t="s">
        <v>4675</v>
      </c>
      <c r="BO1289" s="2" t="s">
        <v>40</v>
      </c>
      <c r="BP1289" s="2" t="s">
        <v>3927</v>
      </c>
      <c r="BQ1289" s="2" t="s">
        <v>2402</v>
      </c>
      <c r="BR1289" s="2" t="s">
        <v>5515</v>
      </c>
      <c r="BS1289" s="2" t="s">
        <v>2403</v>
      </c>
      <c r="BT1289" s="2" t="s">
        <v>5155</v>
      </c>
    </row>
    <row r="1290" spans="1:72" ht="13.5" customHeight="1">
      <c r="A1290" s="5" t="str">
        <f t="shared" si="68"/>
        <v>1861_각현내_070</v>
      </c>
      <c r="B1290" s="2">
        <v>1861</v>
      </c>
      <c r="C1290" s="2" t="s">
        <v>5173</v>
      </c>
      <c r="D1290" s="2" t="s">
        <v>5174</v>
      </c>
      <c r="E1290" s="2">
        <v>1289</v>
      </c>
      <c r="F1290" s="2">
        <v>5</v>
      </c>
      <c r="G1290" s="2" t="s">
        <v>2333</v>
      </c>
      <c r="H1290" s="2" t="s">
        <v>2872</v>
      </c>
      <c r="I1290" s="2">
        <v>2</v>
      </c>
      <c r="L1290" s="2">
        <v>5</v>
      </c>
      <c r="M1290" s="2" t="s">
        <v>6023</v>
      </c>
      <c r="N1290" s="2" t="s">
        <v>6024</v>
      </c>
      <c r="S1290" s="2" t="s">
        <v>51</v>
      </c>
      <c r="T1290" s="2" t="s">
        <v>2942</v>
      </c>
      <c r="W1290" s="2" t="s">
        <v>163</v>
      </c>
      <c r="X1290" s="2" t="s">
        <v>2992</v>
      </c>
      <c r="Y1290" s="2" t="s">
        <v>48</v>
      </c>
      <c r="Z1290" s="2" t="s">
        <v>3034</v>
      </c>
      <c r="AC1290" s="2">
        <v>63</v>
      </c>
      <c r="AD1290" s="2" t="s">
        <v>216</v>
      </c>
      <c r="AE1290" s="2" t="s">
        <v>3834</v>
      </c>
      <c r="AJ1290" s="2" t="s">
        <v>50</v>
      </c>
      <c r="AK1290" s="2" t="s">
        <v>3865</v>
      </c>
      <c r="AL1290" s="2" t="s">
        <v>164</v>
      </c>
      <c r="AM1290" s="2" t="s">
        <v>3876</v>
      </c>
      <c r="AT1290" s="2" t="s">
        <v>40</v>
      </c>
      <c r="AU1290" s="2" t="s">
        <v>3927</v>
      </c>
      <c r="AV1290" s="2" t="s">
        <v>2404</v>
      </c>
      <c r="AW1290" s="2" t="s">
        <v>4226</v>
      </c>
      <c r="BG1290" s="2" t="s">
        <v>40</v>
      </c>
      <c r="BH1290" s="2" t="s">
        <v>3927</v>
      </c>
      <c r="BI1290" s="2" t="s">
        <v>2405</v>
      </c>
      <c r="BJ1290" s="2" t="s">
        <v>4557</v>
      </c>
      <c r="BK1290" s="2" t="s">
        <v>40</v>
      </c>
      <c r="BL1290" s="2" t="s">
        <v>3927</v>
      </c>
      <c r="BM1290" s="2" t="s">
        <v>2406</v>
      </c>
      <c r="BN1290" s="2" t="s">
        <v>4824</v>
      </c>
      <c r="BO1290" s="2" t="s">
        <v>40</v>
      </c>
      <c r="BP1290" s="2" t="s">
        <v>3927</v>
      </c>
      <c r="BQ1290" s="2" t="s">
        <v>2407</v>
      </c>
      <c r="BR1290" s="2" t="s">
        <v>5462</v>
      </c>
      <c r="BS1290" s="2" t="s">
        <v>152</v>
      </c>
      <c r="BT1290" s="2" t="s">
        <v>3880</v>
      </c>
    </row>
    <row r="1291" spans="1:72" ht="13.5" customHeight="1">
      <c r="A1291" s="5" t="str">
        <f t="shared" si="68"/>
        <v>1861_각현내_070</v>
      </c>
      <c r="B1291" s="2">
        <v>1861</v>
      </c>
      <c r="C1291" s="2" t="s">
        <v>5173</v>
      </c>
      <c r="D1291" s="2" t="s">
        <v>5174</v>
      </c>
      <c r="E1291" s="2">
        <v>1290</v>
      </c>
      <c r="F1291" s="2">
        <v>5</v>
      </c>
      <c r="G1291" s="2" t="s">
        <v>2333</v>
      </c>
      <c r="H1291" s="2" t="s">
        <v>2872</v>
      </c>
      <c r="I1291" s="2">
        <v>2</v>
      </c>
      <c r="L1291" s="2">
        <v>5</v>
      </c>
      <c r="M1291" s="2" t="s">
        <v>6023</v>
      </c>
      <c r="N1291" s="2" t="s">
        <v>6024</v>
      </c>
      <c r="S1291" s="2" t="s">
        <v>109</v>
      </c>
      <c r="T1291" s="2" t="s">
        <v>2945</v>
      </c>
      <c r="Y1291" s="2" t="s">
        <v>2408</v>
      </c>
      <c r="Z1291" s="2" t="s">
        <v>3693</v>
      </c>
      <c r="AC1291" s="2">
        <v>40</v>
      </c>
      <c r="AD1291" s="2" t="s">
        <v>146</v>
      </c>
      <c r="AE1291" s="2" t="s">
        <v>3828</v>
      </c>
    </row>
    <row r="1292" spans="1:72" ht="13.5" customHeight="1">
      <c r="A1292" s="5" t="str">
        <f t="shared" si="68"/>
        <v>1861_각현내_070</v>
      </c>
      <c r="B1292" s="2">
        <v>1861</v>
      </c>
      <c r="C1292" s="2" t="s">
        <v>5173</v>
      </c>
      <c r="D1292" s="2" t="s">
        <v>5174</v>
      </c>
      <c r="E1292" s="2">
        <v>1291</v>
      </c>
      <c r="F1292" s="2">
        <v>5</v>
      </c>
      <c r="G1292" s="2" t="s">
        <v>2333</v>
      </c>
      <c r="H1292" s="2" t="s">
        <v>2872</v>
      </c>
      <c r="I1292" s="2">
        <v>2</v>
      </c>
      <c r="L1292" s="2">
        <v>5</v>
      </c>
      <c r="M1292" s="2" t="s">
        <v>6023</v>
      </c>
      <c r="N1292" s="2" t="s">
        <v>6024</v>
      </c>
      <c r="S1292" s="2" t="s">
        <v>111</v>
      </c>
      <c r="T1292" s="2" t="s">
        <v>2946</v>
      </c>
      <c r="W1292" s="2" t="s">
        <v>1092</v>
      </c>
      <c r="X1292" s="2" t="s">
        <v>2992</v>
      </c>
      <c r="Y1292" s="2" t="s">
        <v>48</v>
      </c>
      <c r="Z1292" s="2" t="s">
        <v>3034</v>
      </c>
      <c r="AC1292" s="2">
        <v>42</v>
      </c>
      <c r="AD1292" s="2" t="s">
        <v>420</v>
      </c>
      <c r="AE1292" s="2" t="s">
        <v>3849</v>
      </c>
    </row>
    <row r="1293" spans="1:72" ht="13.5" customHeight="1">
      <c r="A1293" s="5" t="str">
        <f t="shared" si="68"/>
        <v>1861_각현내_070</v>
      </c>
      <c r="B1293" s="2">
        <v>1861</v>
      </c>
      <c r="C1293" s="2" t="s">
        <v>5173</v>
      </c>
      <c r="D1293" s="2" t="s">
        <v>5174</v>
      </c>
      <c r="E1293" s="2">
        <v>1292</v>
      </c>
      <c r="F1293" s="2">
        <v>5</v>
      </c>
      <c r="G1293" s="2" t="s">
        <v>2333</v>
      </c>
      <c r="H1293" s="2" t="s">
        <v>2872</v>
      </c>
      <c r="I1293" s="2">
        <v>2</v>
      </c>
      <c r="L1293" s="2">
        <v>5</v>
      </c>
      <c r="M1293" s="2" t="s">
        <v>6023</v>
      </c>
      <c r="N1293" s="2" t="s">
        <v>6024</v>
      </c>
      <c r="T1293" s="2" t="s">
        <v>5221</v>
      </c>
      <c r="U1293" s="2" t="s">
        <v>63</v>
      </c>
      <c r="V1293" s="2" t="s">
        <v>2960</v>
      </c>
      <c r="Y1293" s="2" t="s">
        <v>2409</v>
      </c>
      <c r="Z1293" s="2" t="s">
        <v>3694</v>
      </c>
      <c r="AC1293" s="2">
        <v>70</v>
      </c>
      <c r="AD1293" s="2" t="s">
        <v>114</v>
      </c>
      <c r="AE1293" s="2" t="s">
        <v>3820</v>
      </c>
    </row>
    <row r="1294" spans="1:72" ht="13.5" customHeight="1">
      <c r="A1294" s="5" t="str">
        <f t="shared" ref="A1294:A1312" si="69">HYPERLINK("http://kyu.snu.ac.kr/sdhj/index.jsp?type=hj/GK14785_00_IH_0001_071.jpg","1861_각현내_071")</f>
        <v>1861_각현내_071</v>
      </c>
      <c r="B1294" s="2">
        <v>1861</v>
      </c>
      <c r="C1294" s="2" t="s">
        <v>5173</v>
      </c>
      <c r="D1294" s="2" t="s">
        <v>5174</v>
      </c>
      <c r="E1294" s="2">
        <v>1293</v>
      </c>
      <c r="F1294" s="2">
        <v>5</v>
      </c>
      <c r="G1294" s="2" t="s">
        <v>2333</v>
      </c>
      <c r="H1294" s="2" t="s">
        <v>2872</v>
      </c>
      <c r="I1294" s="2">
        <v>3</v>
      </c>
      <c r="J1294" s="2" t="s">
        <v>2410</v>
      </c>
      <c r="K1294" s="2" t="s">
        <v>2919</v>
      </c>
      <c r="L1294" s="2">
        <v>1</v>
      </c>
      <c r="M1294" s="2" t="s">
        <v>6025</v>
      </c>
      <c r="N1294" s="2" t="s">
        <v>6026</v>
      </c>
      <c r="T1294" s="2" t="s">
        <v>5220</v>
      </c>
      <c r="U1294" s="2" t="s">
        <v>55</v>
      </c>
      <c r="V1294" s="2" t="s">
        <v>2962</v>
      </c>
      <c r="W1294" s="2" t="s">
        <v>284</v>
      </c>
      <c r="X1294" s="2" t="s">
        <v>3000</v>
      </c>
      <c r="Y1294" s="2" t="s">
        <v>2411</v>
      </c>
      <c r="Z1294" s="2" t="s">
        <v>3695</v>
      </c>
      <c r="AC1294" s="2">
        <v>69</v>
      </c>
      <c r="AD1294" s="2" t="s">
        <v>902</v>
      </c>
      <c r="AE1294" s="2" t="s">
        <v>3859</v>
      </c>
      <c r="AJ1294" s="2" t="s">
        <v>17</v>
      </c>
      <c r="AK1294" s="2" t="s">
        <v>3864</v>
      </c>
      <c r="AL1294" s="2" t="s">
        <v>142</v>
      </c>
      <c r="AM1294" s="2" t="s">
        <v>3884</v>
      </c>
      <c r="AT1294" s="2" t="s">
        <v>40</v>
      </c>
      <c r="AU1294" s="2" t="s">
        <v>3927</v>
      </c>
      <c r="AV1294" s="2" t="s">
        <v>2859</v>
      </c>
      <c r="AW1294" s="2" t="s">
        <v>4227</v>
      </c>
      <c r="BG1294" s="2" t="s">
        <v>40</v>
      </c>
      <c r="BH1294" s="2" t="s">
        <v>3927</v>
      </c>
      <c r="BI1294" s="2" t="s">
        <v>2341</v>
      </c>
      <c r="BJ1294" s="2" t="s">
        <v>4558</v>
      </c>
      <c r="BK1294" s="2" t="s">
        <v>40</v>
      </c>
      <c r="BL1294" s="2" t="s">
        <v>3927</v>
      </c>
      <c r="BM1294" s="2" t="s">
        <v>2412</v>
      </c>
      <c r="BN1294" s="2" t="s">
        <v>4825</v>
      </c>
      <c r="BO1294" s="2" t="s">
        <v>40</v>
      </c>
      <c r="BP1294" s="2" t="s">
        <v>3927</v>
      </c>
      <c r="BQ1294" s="2" t="s">
        <v>2413</v>
      </c>
      <c r="BR1294" s="2" t="s">
        <v>5453</v>
      </c>
      <c r="BS1294" s="2" t="s">
        <v>152</v>
      </c>
      <c r="BT1294" s="2" t="s">
        <v>3880</v>
      </c>
    </row>
    <row r="1295" spans="1:72" ht="13.5" customHeight="1">
      <c r="A1295" s="5" t="str">
        <f t="shared" si="69"/>
        <v>1861_각현내_071</v>
      </c>
      <c r="B1295" s="2">
        <v>1861</v>
      </c>
      <c r="C1295" s="2" t="s">
        <v>5173</v>
      </c>
      <c r="D1295" s="2" t="s">
        <v>5174</v>
      </c>
      <c r="E1295" s="2">
        <v>1294</v>
      </c>
      <c r="F1295" s="2">
        <v>5</v>
      </c>
      <c r="G1295" s="2" t="s">
        <v>2333</v>
      </c>
      <c r="H1295" s="2" t="s">
        <v>2872</v>
      </c>
      <c r="I1295" s="2">
        <v>3</v>
      </c>
      <c r="L1295" s="2">
        <v>1</v>
      </c>
      <c r="M1295" s="2" t="s">
        <v>6025</v>
      </c>
      <c r="N1295" s="2" t="s">
        <v>6026</v>
      </c>
      <c r="S1295" s="2" t="s">
        <v>51</v>
      </c>
      <c r="T1295" s="2" t="s">
        <v>2942</v>
      </c>
      <c r="W1295" s="2" t="s">
        <v>95</v>
      </c>
      <c r="X1295" s="2" t="s">
        <v>5192</v>
      </c>
      <c r="Y1295" s="2" t="s">
        <v>48</v>
      </c>
      <c r="Z1295" s="2" t="s">
        <v>3034</v>
      </c>
      <c r="AC1295" s="2">
        <v>64</v>
      </c>
      <c r="AD1295" s="2" t="s">
        <v>65</v>
      </c>
      <c r="AE1295" s="2" t="s">
        <v>3807</v>
      </c>
      <c r="AJ1295" s="2" t="s">
        <v>17</v>
      </c>
      <c r="AK1295" s="2" t="s">
        <v>3864</v>
      </c>
      <c r="AL1295" s="2" t="s">
        <v>94</v>
      </c>
      <c r="AM1295" s="2" t="s">
        <v>5274</v>
      </c>
      <c r="AT1295" s="2" t="s">
        <v>40</v>
      </c>
      <c r="AU1295" s="2" t="s">
        <v>3927</v>
      </c>
      <c r="AV1295" s="2" t="s">
        <v>2414</v>
      </c>
      <c r="AW1295" s="2" t="s">
        <v>4228</v>
      </c>
      <c r="BG1295" s="2" t="s">
        <v>40</v>
      </c>
      <c r="BH1295" s="2" t="s">
        <v>3927</v>
      </c>
      <c r="BI1295" s="2" t="s">
        <v>2415</v>
      </c>
      <c r="BJ1295" s="2" t="s">
        <v>4559</v>
      </c>
      <c r="BK1295" s="2" t="s">
        <v>40</v>
      </c>
      <c r="BL1295" s="2" t="s">
        <v>3927</v>
      </c>
      <c r="BM1295" s="2" t="s">
        <v>2416</v>
      </c>
      <c r="BN1295" s="2" t="s">
        <v>4659</v>
      </c>
      <c r="BO1295" s="2" t="s">
        <v>40</v>
      </c>
      <c r="BP1295" s="2" t="s">
        <v>3927</v>
      </c>
      <c r="BQ1295" s="2" t="s">
        <v>2417</v>
      </c>
      <c r="BR1295" s="2" t="s">
        <v>5088</v>
      </c>
      <c r="BS1295" s="2" t="s">
        <v>39</v>
      </c>
      <c r="BT1295" s="2" t="s">
        <v>3867</v>
      </c>
    </row>
    <row r="1296" spans="1:72" ht="13.5" customHeight="1">
      <c r="A1296" s="5" t="str">
        <f t="shared" si="69"/>
        <v>1861_각현내_071</v>
      </c>
      <c r="B1296" s="2">
        <v>1861</v>
      </c>
      <c r="C1296" s="2" t="s">
        <v>5173</v>
      </c>
      <c r="D1296" s="2" t="s">
        <v>5174</v>
      </c>
      <c r="E1296" s="2">
        <v>1295</v>
      </c>
      <c r="F1296" s="2">
        <v>5</v>
      </c>
      <c r="G1296" s="2" t="s">
        <v>2333</v>
      </c>
      <c r="H1296" s="2" t="s">
        <v>2872</v>
      </c>
      <c r="I1296" s="2">
        <v>3</v>
      </c>
      <c r="L1296" s="2">
        <v>1</v>
      </c>
      <c r="M1296" s="2" t="s">
        <v>6025</v>
      </c>
      <c r="N1296" s="2" t="s">
        <v>6026</v>
      </c>
      <c r="S1296" s="2" t="s">
        <v>109</v>
      </c>
      <c r="T1296" s="2" t="s">
        <v>2945</v>
      </c>
      <c r="Y1296" s="2" t="s">
        <v>2418</v>
      </c>
      <c r="Z1296" s="2" t="s">
        <v>3696</v>
      </c>
      <c r="AC1296" s="2">
        <v>31</v>
      </c>
      <c r="AD1296" s="2" t="s">
        <v>77</v>
      </c>
      <c r="AE1296" s="2" t="s">
        <v>3811</v>
      </c>
    </row>
    <row r="1297" spans="1:72" ht="13.5" customHeight="1">
      <c r="A1297" s="5" t="str">
        <f t="shared" si="69"/>
        <v>1861_각현내_071</v>
      </c>
      <c r="B1297" s="2">
        <v>1861</v>
      </c>
      <c r="C1297" s="2" t="s">
        <v>5173</v>
      </c>
      <c r="D1297" s="2" t="s">
        <v>5174</v>
      </c>
      <c r="E1297" s="2">
        <v>1296</v>
      </c>
      <c r="F1297" s="2">
        <v>5</v>
      </c>
      <c r="G1297" s="2" t="s">
        <v>2333</v>
      </c>
      <c r="H1297" s="2" t="s">
        <v>2872</v>
      </c>
      <c r="I1297" s="2">
        <v>3</v>
      </c>
      <c r="L1297" s="2">
        <v>1</v>
      </c>
      <c r="M1297" s="2" t="s">
        <v>6025</v>
      </c>
      <c r="N1297" s="2" t="s">
        <v>6026</v>
      </c>
      <c r="S1297" s="2" t="s">
        <v>111</v>
      </c>
      <c r="T1297" s="2" t="s">
        <v>2946</v>
      </c>
      <c r="W1297" s="2" t="s">
        <v>144</v>
      </c>
      <c r="X1297" s="2" t="s">
        <v>5222</v>
      </c>
      <c r="Y1297" s="2" t="s">
        <v>48</v>
      </c>
      <c r="Z1297" s="2" t="s">
        <v>3034</v>
      </c>
      <c r="AC1297" s="2">
        <v>35</v>
      </c>
      <c r="AD1297" s="2" t="s">
        <v>70</v>
      </c>
      <c r="AE1297" s="2" t="s">
        <v>3808</v>
      </c>
    </row>
    <row r="1298" spans="1:72" ht="13.5" customHeight="1">
      <c r="A1298" s="5" t="str">
        <f t="shared" si="69"/>
        <v>1861_각현내_071</v>
      </c>
      <c r="B1298" s="2">
        <v>1861</v>
      </c>
      <c r="C1298" s="2" t="s">
        <v>5173</v>
      </c>
      <c r="D1298" s="2" t="s">
        <v>5174</v>
      </c>
      <c r="E1298" s="2">
        <v>1297</v>
      </c>
      <c r="F1298" s="2">
        <v>5</v>
      </c>
      <c r="G1298" s="2" t="s">
        <v>2333</v>
      </c>
      <c r="H1298" s="2" t="s">
        <v>2872</v>
      </c>
      <c r="I1298" s="2">
        <v>3</v>
      </c>
      <c r="L1298" s="2">
        <v>1</v>
      </c>
      <c r="M1298" s="2" t="s">
        <v>6025</v>
      </c>
      <c r="N1298" s="2" t="s">
        <v>6026</v>
      </c>
      <c r="T1298" s="2" t="s">
        <v>5221</v>
      </c>
      <c r="U1298" s="2" t="s">
        <v>66</v>
      </c>
      <c r="V1298" s="2" t="s">
        <v>2961</v>
      </c>
      <c r="Y1298" s="2" t="s">
        <v>2133</v>
      </c>
      <c r="Z1298" s="2" t="s">
        <v>3623</v>
      </c>
      <c r="AC1298" s="2">
        <v>47</v>
      </c>
      <c r="AD1298" s="2" t="s">
        <v>511</v>
      </c>
      <c r="AE1298" s="2" t="s">
        <v>3856</v>
      </c>
    </row>
    <row r="1299" spans="1:72" ht="13.5" customHeight="1">
      <c r="A1299" s="5" t="str">
        <f t="shared" si="69"/>
        <v>1861_각현내_071</v>
      </c>
      <c r="B1299" s="2">
        <v>1861</v>
      </c>
      <c r="C1299" s="2" t="s">
        <v>5173</v>
      </c>
      <c r="D1299" s="2" t="s">
        <v>5174</v>
      </c>
      <c r="E1299" s="2">
        <v>1298</v>
      </c>
      <c r="F1299" s="2">
        <v>5</v>
      </c>
      <c r="G1299" s="2" t="s">
        <v>2333</v>
      </c>
      <c r="H1299" s="2" t="s">
        <v>2872</v>
      </c>
      <c r="I1299" s="2">
        <v>3</v>
      </c>
      <c r="L1299" s="2">
        <v>2</v>
      </c>
      <c r="M1299" s="2" t="s">
        <v>6027</v>
      </c>
      <c r="N1299" s="2" t="s">
        <v>6028</v>
      </c>
      <c r="O1299" s="2" t="s">
        <v>6</v>
      </c>
      <c r="P1299" s="2" t="s">
        <v>2927</v>
      </c>
      <c r="T1299" s="2" t="s">
        <v>5220</v>
      </c>
      <c r="U1299" s="2" t="s">
        <v>55</v>
      </c>
      <c r="V1299" s="2" t="s">
        <v>2962</v>
      </c>
      <c r="W1299" s="2" t="s">
        <v>47</v>
      </c>
      <c r="X1299" s="2" t="s">
        <v>5196</v>
      </c>
      <c r="Y1299" s="2" t="s">
        <v>2419</v>
      </c>
      <c r="Z1299" s="2" t="s">
        <v>3697</v>
      </c>
      <c r="AC1299" s="2">
        <v>32</v>
      </c>
      <c r="AD1299" s="2" t="s">
        <v>129</v>
      </c>
      <c r="AE1299" s="2" t="s">
        <v>3826</v>
      </c>
      <c r="AJ1299" s="2" t="s">
        <v>17</v>
      </c>
      <c r="AK1299" s="2" t="s">
        <v>3864</v>
      </c>
      <c r="AL1299" s="2" t="s">
        <v>172</v>
      </c>
      <c r="AM1299" s="2" t="s">
        <v>3877</v>
      </c>
      <c r="AT1299" s="2" t="s">
        <v>55</v>
      </c>
      <c r="AU1299" s="2" t="s">
        <v>2962</v>
      </c>
      <c r="AV1299" s="2" t="s">
        <v>2420</v>
      </c>
      <c r="AW1299" s="2" t="s">
        <v>4229</v>
      </c>
      <c r="BG1299" s="2" t="s">
        <v>40</v>
      </c>
      <c r="BH1299" s="2" t="s">
        <v>3927</v>
      </c>
      <c r="BI1299" s="2" t="s">
        <v>2421</v>
      </c>
      <c r="BJ1299" s="2" t="s">
        <v>4560</v>
      </c>
      <c r="BK1299" s="2" t="s">
        <v>40</v>
      </c>
      <c r="BL1299" s="2" t="s">
        <v>3927</v>
      </c>
      <c r="BM1299" s="2" t="s">
        <v>2400</v>
      </c>
      <c r="BN1299" s="2" t="s">
        <v>5330</v>
      </c>
      <c r="BO1299" s="2" t="s">
        <v>40</v>
      </c>
      <c r="BP1299" s="2" t="s">
        <v>3927</v>
      </c>
      <c r="BQ1299" s="2" t="s">
        <v>2422</v>
      </c>
      <c r="BR1299" s="2" t="s">
        <v>5089</v>
      </c>
      <c r="BS1299" s="2" t="s">
        <v>39</v>
      </c>
      <c r="BT1299" s="2" t="s">
        <v>3867</v>
      </c>
    </row>
    <row r="1300" spans="1:72" ht="13.5" customHeight="1">
      <c r="A1300" s="5" t="str">
        <f t="shared" si="69"/>
        <v>1861_각현내_071</v>
      </c>
      <c r="B1300" s="2">
        <v>1861</v>
      </c>
      <c r="C1300" s="2" t="s">
        <v>5173</v>
      </c>
      <c r="D1300" s="2" t="s">
        <v>5174</v>
      </c>
      <c r="E1300" s="2">
        <v>1299</v>
      </c>
      <c r="F1300" s="2">
        <v>5</v>
      </c>
      <c r="G1300" s="2" t="s">
        <v>2333</v>
      </c>
      <c r="H1300" s="2" t="s">
        <v>2872</v>
      </c>
      <c r="I1300" s="2">
        <v>3</v>
      </c>
      <c r="L1300" s="2">
        <v>2</v>
      </c>
      <c r="M1300" s="2" t="s">
        <v>6027</v>
      </c>
      <c r="N1300" s="2" t="s">
        <v>6028</v>
      </c>
      <c r="S1300" s="2" t="s">
        <v>51</v>
      </c>
      <c r="T1300" s="2" t="s">
        <v>2942</v>
      </c>
      <c r="W1300" s="2" t="s">
        <v>135</v>
      </c>
      <c r="X1300" s="2" t="s">
        <v>2990</v>
      </c>
      <c r="Y1300" s="2" t="s">
        <v>48</v>
      </c>
      <c r="Z1300" s="2" t="s">
        <v>3034</v>
      </c>
      <c r="AC1300" s="2">
        <v>29</v>
      </c>
      <c r="AD1300" s="2" t="s">
        <v>450</v>
      </c>
      <c r="AE1300" s="2" t="s">
        <v>3852</v>
      </c>
      <c r="AJ1300" s="2" t="s">
        <v>17</v>
      </c>
      <c r="AK1300" s="2" t="s">
        <v>3864</v>
      </c>
      <c r="AL1300" s="2" t="s">
        <v>39</v>
      </c>
      <c r="AM1300" s="2" t="s">
        <v>3867</v>
      </c>
      <c r="AT1300" s="2" t="s">
        <v>55</v>
      </c>
      <c r="AU1300" s="2" t="s">
        <v>2962</v>
      </c>
      <c r="AV1300" s="2" t="s">
        <v>2423</v>
      </c>
      <c r="AW1300" s="2" t="s">
        <v>4230</v>
      </c>
      <c r="BG1300" s="2" t="s">
        <v>40</v>
      </c>
      <c r="BH1300" s="2" t="s">
        <v>3927</v>
      </c>
      <c r="BI1300" s="2" t="s">
        <v>2424</v>
      </c>
      <c r="BJ1300" s="2" t="s">
        <v>4561</v>
      </c>
      <c r="BK1300" s="2" t="s">
        <v>40</v>
      </c>
      <c r="BL1300" s="2" t="s">
        <v>3927</v>
      </c>
      <c r="BM1300" s="2" t="s">
        <v>2425</v>
      </c>
      <c r="BN1300" s="2" t="s">
        <v>4826</v>
      </c>
      <c r="BO1300" s="2" t="s">
        <v>40</v>
      </c>
      <c r="BP1300" s="2" t="s">
        <v>3927</v>
      </c>
      <c r="BQ1300" s="2" t="s">
        <v>2426</v>
      </c>
      <c r="BR1300" s="2" t="s">
        <v>5419</v>
      </c>
      <c r="BS1300" s="2" t="s">
        <v>96</v>
      </c>
      <c r="BT1300" s="2" t="s">
        <v>3871</v>
      </c>
    </row>
    <row r="1301" spans="1:72" ht="13.5" customHeight="1">
      <c r="A1301" s="5" t="str">
        <f t="shared" si="69"/>
        <v>1861_각현내_071</v>
      </c>
      <c r="B1301" s="2">
        <v>1861</v>
      </c>
      <c r="C1301" s="2" t="s">
        <v>5173</v>
      </c>
      <c r="D1301" s="2" t="s">
        <v>5174</v>
      </c>
      <c r="E1301" s="2">
        <v>1300</v>
      </c>
      <c r="F1301" s="2">
        <v>5</v>
      </c>
      <c r="G1301" s="2" t="s">
        <v>2333</v>
      </c>
      <c r="H1301" s="2" t="s">
        <v>2872</v>
      </c>
      <c r="I1301" s="2">
        <v>3</v>
      </c>
      <c r="L1301" s="2">
        <v>2</v>
      </c>
      <c r="M1301" s="2" t="s">
        <v>6027</v>
      </c>
      <c r="N1301" s="2" t="s">
        <v>6028</v>
      </c>
      <c r="T1301" s="2" t="s">
        <v>5221</v>
      </c>
      <c r="U1301" s="2" t="s">
        <v>63</v>
      </c>
      <c r="V1301" s="2" t="s">
        <v>2960</v>
      </c>
      <c r="Y1301" s="2" t="s">
        <v>1680</v>
      </c>
      <c r="Z1301" s="2" t="s">
        <v>3467</v>
      </c>
      <c r="AC1301" s="2">
        <v>32</v>
      </c>
      <c r="AD1301" s="2" t="s">
        <v>129</v>
      </c>
      <c r="AE1301" s="2" t="s">
        <v>3826</v>
      </c>
    </row>
    <row r="1302" spans="1:72" ht="13.5" customHeight="1">
      <c r="A1302" s="5" t="str">
        <f t="shared" si="69"/>
        <v>1861_각현내_071</v>
      </c>
      <c r="B1302" s="2">
        <v>1861</v>
      </c>
      <c r="C1302" s="2" t="s">
        <v>5173</v>
      </c>
      <c r="D1302" s="2" t="s">
        <v>5174</v>
      </c>
      <c r="E1302" s="2">
        <v>1301</v>
      </c>
      <c r="F1302" s="2">
        <v>5</v>
      </c>
      <c r="G1302" s="2" t="s">
        <v>2333</v>
      </c>
      <c r="H1302" s="2" t="s">
        <v>2872</v>
      </c>
      <c r="I1302" s="2">
        <v>3</v>
      </c>
      <c r="L1302" s="2">
        <v>3</v>
      </c>
      <c r="M1302" s="2" t="s">
        <v>6029</v>
      </c>
      <c r="N1302" s="2" t="s">
        <v>6030</v>
      </c>
      <c r="T1302" s="2" t="s">
        <v>5220</v>
      </c>
      <c r="U1302" s="2" t="s">
        <v>55</v>
      </c>
      <c r="V1302" s="2" t="s">
        <v>2962</v>
      </c>
      <c r="W1302" s="2" t="s">
        <v>284</v>
      </c>
      <c r="X1302" s="2" t="s">
        <v>3000</v>
      </c>
      <c r="Y1302" s="2" t="s">
        <v>2427</v>
      </c>
      <c r="Z1302" s="2" t="s">
        <v>3698</v>
      </c>
      <c r="AC1302" s="2">
        <v>65</v>
      </c>
      <c r="AD1302" s="2" t="s">
        <v>257</v>
      </c>
      <c r="AE1302" s="2" t="s">
        <v>3838</v>
      </c>
      <c r="AJ1302" s="2" t="s">
        <v>17</v>
      </c>
      <c r="AK1302" s="2" t="s">
        <v>3864</v>
      </c>
      <c r="AL1302" s="2" t="s">
        <v>142</v>
      </c>
      <c r="AM1302" s="2" t="s">
        <v>3884</v>
      </c>
      <c r="AT1302" s="2" t="s">
        <v>40</v>
      </c>
      <c r="AU1302" s="2" t="s">
        <v>3927</v>
      </c>
      <c r="AV1302" s="2" t="s">
        <v>2860</v>
      </c>
      <c r="AW1302" s="2" t="s">
        <v>4231</v>
      </c>
      <c r="BG1302" s="2" t="s">
        <v>40</v>
      </c>
      <c r="BH1302" s="2" t="s">
        <v>3927</v>
      </c>
      <c r="BI1302" s="2" t="s">
        <v>2428</v>
      </c>
      <c r="BJ1302" s="2" t="s">
        <v>4562</v>
      </c>
      <c r="BK1302" s="2" t="s">
        <v>40</v>
      </c>
      <c r="BL1302" s="2" t="s">
        <v>3927</v>
      </c>
      <c r="BM1302" s="2" t="s">
        <v>2429</v>
      </c>
      <c r="BN1302" s="2" t="s">
        <v>4827</v>
      </c>
      <c r="BO1302" s="2" t="s">
        <v>40</v>
      </c>
      <c r="BP1302" s="2" t="s">
        <v>3927</v>
      </c>
      <c r="BQ1302" s="2" t="s">
        <v>2430</v>
      </c>
      <c r="BR1302" s="2" t="s">
        <v>5090</v>
      </c>
      <c r="BS1302" s="2" t="s">
        <v>2431</v>
      </c>
      <c r="BT1302" s="2" t="s">
        <v>5156</v>
      </c>
    </row>
    <row r="1303" spans="1:72" ht="13.5" customHeight="1">
      <c r="A1303" s="5" t="str">
        <f t="shared" si="69"/>
        <v>1861_각현내_071</v>
      </c>
      <c r="B1303" s="2">
        <v>1861</v>
      </c>
      <c r="C1303" s="2" t="s">
        <v>5173</v>
      </c>
      <c r="D1303" s="2" t="s">
        <v>5174</v>
      </c>
      <c r="E1303" s="2">
        <v>1302</v>
      </c>
      <c r="F1303" s="2">
        <v>5</v>
      </c>
      <c r="G1303" s="2" t="s">
        <v>2333</v>
      </c>
      <c r="H1303" s="2" t="s">
        <v>2872</v>
      </c>
      <c r="I1303" s="2">
        <v>3</v>
      </c>
      <c r="L1303" s="2">
        <v>3</v>
      </c>
      <c r="M1303" s="2" t="s">
        <v>6029</v>
      </c>
      <c r="N1303" s="2" t="s">
        <v>6030</v>
      </c>
      <c r="S1303" s="2" t="s">
        <v>51</v>
      </c>
      <c r="T1303" s="2" t="s">
        <v>2942</v>
      </c>
      <c r="W1303" s="2" t="s">
        <v>95</v>
      </c>
      <c r="X1303" s="2" t="s">
        <v>5192</v>
      </c>
      <c r="Y1303" s="2" t="s">
        <v>48</v>
      </c>
      <c r="Z1303" s="2" t="s">
        <v>3034</v>
      </c>
      <c r="AC1303" s="2">
        <v>65</v>
      </c>
      <c r="AD1303" s="2" t="s">
        <v>257</v>
      </c>
      <c r="AE1303" s="2" t="s">
        <v>3838</v>
      </c>
      <c r="AJ1303" s="2" t="s">
        <v>17</v>
      </c>
      <c r="AK1303" s="2" t="s">
        <v>3864</v>
      </c>
      <c r="AL1303" s="2" t="s">
        <v>94</v>
      </c>
      <c r="AM1303" s="2" t="s">
        <v>5274</v>
      </c>
      <c r="AT1303" s="2" t="s">
        <v>40</v>
      </c>
      <c r="AU1303" s="2" t="s">
        <v>3927</v>
      </c>
      <c r="AV1303" s="2" t="s">
        <v>160</v>
      </c>
      <c r="AW1303" s="2" t="s">
        <v>4232</v>
      </c>
      <c r="BG1303" s="2" t="s">
        <v>40</v>
      </c>
      <c r="BH1303" s="2" t="s">
        <v>3927</v>
      </c>
      <c r="BI1303" s="2" t="s">
        <v>161</v>
      </c>
      <c r="BJ1303" s="2" t="s">
        <v>4563</v>
      </c>
      <c r="BK1303" s="2" t="s">
        <v>40</v>
      </c>
      <c r="BL1303" s="2" t="s">
        <v>3927</v>
      </c>
      <c r="BM1303" s="2" t="s">
        <v>2432</v>
      </c>
      <c r="BN1303" s="2" t="s">
        <v>4625</v>
      </c>
      <c r="BO1303" s="2" t="s">
        <v>40</v>
      </c>
      <c r="BP1303" s="2" t="s">
        <v>3927</v>
      </c>
      <c r="BQ1303" s="2" t="s">
        <v>459</v>
      </c>
      <c r="BR1303" s="2" t="s">
        <v>4878</v>
      </c>
      <c r="BS1303" s="2" t="s">
        <v>214</v>
      </c>
      <c r="BT1303" s="2" t="s">
        <v>3896</v>
      </c>
    </row>
    <row r="1304" spans="1:72" ht="13.5" customHeight="1">
      <c r="A1304" s="5" t="str">
        <f t="shared" si="69"/>
        <v>1861_각현내_071</v>
      </c>
      <c r="B1304" s="2">
        <v>1861</v>
      </c>
      <c r="C1304" s="2" t="s">
        <v>5173</v>
      </c>
      <c r="D1304" s="2" t="s">
        <v>5174</v>
      </c>
      <c r="E1304" s="2">
        <v>1303</v>
      </c>
      <c r="F1304" s="2">
        <v>5</v>
      </c>
      <c r="G1304" s="2" t="s">
        <v>2333</v>
      </c>
      <c r="H1304" s="2" t="s">
        <v>2872</v>
      </c>
      <c r="I1304" s="2">
        <v>3</v>
      </c>
      <c r="L1304" s="2">
        <v>3</v>
      </c>
      <c r="M1304" s="2" t="s">
        <v>6029</v>
      </c>
      <c r="N1304" s="2" t="s">
        <v>6030</v>
      </c>
      <c r="S1304" s="2" t="s">
        <v>109</v>
      </c>
      <c r="T1304" s="2" t="s">
        <v>2945</v>
      </c>
      <c r="Y1304" s="2" t="s">
        <v>2433</v>
      </c>
      <c r="Z1304" s="2" t="s">
        <v>3699</v>
      </c>
      <c r="AC1304" s="2">
        <v>43</v>
      </c>
      <c r="AD1304" s="2" t="s">
        <v>420</v>
      </c>
      <c r="AE1304" s="2" t="s">
        <v>3849</v>
      </c>
    </row>
    <row r="1305" spans="1:72" ht="13.5" customHeight="1">
      <c r="A1305" s="5" t="str">
        <f t="shared" si="69"/>
        <v>1861_각현내_071</v>
      </c>
      <c r="B1305" s="2">
        <v>1861</v>
      </c>
      <c r="C1305" s="2" t="s">
        <v>5173</v>
      </c>
      <c r="D1305" s="2" t="s">
        <v>5174</v>
      </c>
      <c r="E1305" s="2">
        <v>1304</v>
      </c>
      <c r="F1305" s="2">
        <v>5</v>
      </c>
      <c r="G1305" s="2" t="s">
        <v>2333</v>
      </c>
      <c r="H1305" s="2" t="s">
        <v>2872</v>
      </c>
      <c r="I1305" s="2">
        <v>3</v>
      </c>
      <c r="L1305" s="2">
        <v>3</v>
      </c>
      <c r="M1305" s="2" t="s">
        <v>6029</v>
      </c>
      <c r="N1305" s="2" t="s">
        <v>6030</v>
      </c>
      <c r="S1305" s="2" t="s">
        <v>111</v>
      </c>
      <c r="T1305" s="2" t="s">
        <v>2946</v>
      </c>
      <c r="W1305" s="2" t="s">
        <v>95</v>
      </c>
      <c r="X1305" s="2" t="s">
        <v>5192</v>
      </c>
      <c r="Y1305" s="2" t="s">
        <v>48</v>
      </c>
      <c r="Z1305" s="2" t="s">
        <v>3034</v>
      </c>
      <c r="AC1305" s="2">
        <v>37</v>
      </c>
      <c r="AD1305" s="2" t="s">
        <v>285</v>
      </c>
      <c r="AE1305" s="2" t="s">
        <v>3840</v>
      </c>
    </row>
    <row r="1306" spans="1:72" ht="13.5" customHeight="1">
      <c r="A1306" s="5" t="str">
        <f t="shared" si="69"/>
        <v>1861_각현내_071</v>
      </c>
      <c r="B1306" s="2">
        <v>1861</v>
      </c>
      <c r="C1306" s="2" t="s">
        <v>5173</v>
      </c>
      <c r="D1306" s="2" t="s">
        <v>5174</v>
      </c>
      <c r="E1306" s="2">
        <v>1305</v>
      </c>
      <c r="F1306" s="2">
        <v>5</v>
      </c>
      <c r="G1306" s="2" t="s">
        <v>2333</v>
      </c>
      <c r="H1306" s="2" t="s">
        <v>2872</v>
      </c>
      <c r="I1306" s="2">
        <v>3</v>
      </c>
      <c r="L1306" s="2">
        <v>3</v>
      </c>
      <c r="M1306" s="2" t="s">
        <v>6029</v>
      </c>
      <c r="N1306" s="2" t="s">
        <v>6030</v>
      </c>
      <c r="S1306" s="2" t="s">
        <v>109</v>
      </c>
      <c r="T1306" s="2" t="s">
        <v>2945</v>
      </c>
      <c r="Y1306" s="2" t="s">
        <v>2434</v>
      </c>
      <c r="Z1306" s="2" t="s">
        <v>3700</v>
      </c>
      <c r="AC1306" s="2">
        <v>39</v>
      </c>
      <c r="AD1306" s="2" t="s">
        <v>156</v>
      </c>
      <c r="AE1306" s="2" t="s">
        <v>3829</v>
      </c>
    </row>
    <row r="1307" spans="1:72" ht="13.5" customHeight="1">
      <c r="A1307" s="5" t="str">
        <f t="shared" si="69"/>
        <v>1861_각현내_071</v>
      </c>
      <c r="B1307" s="2">
        <v>1861</v>
      </c>
      <c r="C1307" s="2" t="s">
        <v>5173</v>
      </c>
      <c r="D1307" s="2" t="s">
        <v>5174</v>
      </c>
      <c r="E1307" s="2">
        <v>1306</v>
      </c>
      <c r="F1307" s="2">
        <v>5</v>
      </c>
      <c r="G1307" s="2" t="s">
        <v>2333</v>
      </c>
      <c r="H1307" s="2" t="s">
        <v>2872</v>
      </c>
      <c r="I1307" s="2">
        <v>3</v>
      </c>
      <c r="L1307" s="2">
        <v>3</v>
      </c>
      <c r="M1307" s="2" t="s">
        <v>6029</v>
      </c>
      <c r="N1307" s="2" t="s">
        <v>6030</v>
      </c>
      <c r="S1307" s="2" t="s">
        <v>111</v>
      </c>
      <c r="T1307" s="2" t="s">
        <v>2946</v>
      </c>
      <c r="W1307" s="2" t="s">
        <v>242</v>
      </c>
      <c r="X1307" s="2" t="s">
        <v>2996</v>
      </c>
      <c r="Y1307" s="2" t="s">
        <v>48</v>
      </c>
      <c r="Z1307" s="2" t="s">
        <v>3034</v>
      </c>
      <c r="AC1307" s="2">
        <v>35</v>
      </c>
      <c r="AD1307" s="2" t="s">
        <v>70</v>
      </c>
      <c r="AE1307" s="2" t="s">
        <v>3808</v>
      </c>
    </row>
    <row r="1308" spans="1:72" ht="13.5" customHeight="1">
      <c r="A1308" s="5" t="str">
        <f t="shared" si="69"/>
        <v>1861_각현내_071</v>
      </c>
      <c r="B1308" s="2">
        <v>1861</v>
      </c>
      <c r="C1308" s="2" t="s">
        <v>5173</v>
      </c>
      <c r="D1308" s="2" t="s">
        <v>5174</v>
      </c>
      <c r="E1308" s="2">
        <v>1307</v>
      </c>
      <c r="F1308" s="2">
        <v>5</v>
      </c>
      <c r="G1308" s="2" t="s">
        <v>2333</v>
      </c>
      <c r="H1308" s="2" t="s">
        <v>2872</v>
      </c>
      <c r="I1308" s="2">
        <v>3</v>
      </c>
      <c r="L1308" s="2">
        <v>3</v>
      </c>
      <c r="M1308" s="2" t="s">
        <v>6029</v>
      </c>
      <c r="N1308" s="2" t="s">
        <v>6030</v>
      </c>
      <c r="S1308" s="2" t="s">
        <v>109</v>
      </c>
      <c r="T1308" s="2" t="s">
        <v>2945</v>
      </c>
      <c r="Y1308" s="2" t="s">
        <v>2435</v>
      </c>
      <c r="Z1308" s="2" t="s">
        <v>3701</v>
      </c>
      <c r="AC1308" s="2">
        <v>31</v>
      </c>
      <c r="AD1308" s="2" t="s">
        <v>77</v>
      </c>
      <c r="AE1308" s="2" t="s">
        <v>3811</v>
      </c>
    </row>
    <row r="1309" spans="1:72" ht="13.5" customHeight="1">
      <c r="A1309" s="5" t="str">
        <f t="shared" si="69"/>
        <v>1861_각현내_071</v>
      </c>
      <c r="B1309" s="2">
        <v>1861</v>
      </c>
      <c r="C1309" s="2" t="s">
        <v>5173</v>
      </c>
      <c r="D1309" s="2" t="s">
        <v>5174</v>
      </c>
      <c r="E1309" s="2">
        <v>1308</v>
      </c>
      <c r="F1309" s="2">
        <v>5</v>
      </c>
      <c r="G1309" s="2" t="s">
        <v>2333</v>
      </c>
      <c r="H1309" s="2" t="s">
        <v>2872</v>
      </c>
      <c r="I1309" s="2">
        <v>3</v>
      </c>
      <c r="L1309" s="2">
        <v>3</v>
      </c>
      <c r="M1309" s="2" t="s">
        <v>6029</v>
      </c>
      <c r="N1309" s="2" t="s">
        <v>6030</v>
      </c>
      <c r="S1309" s="2" t="s">
        <v>111</v>
      </c>
      <c r="T1309" s="2" t="s">
        <v>2946</v>
      </c>
      <c r="W1309" s="2" t="s">
        <v>276</v>
      </c>
      <c r="X1309" s="2" t="s">
        <v>2999</v>
      </c>
      <c r="Y1309" s="2" t="s">
        <v>48</v>
      </c>
      <c r="Z1309" s="2" t="s">
        <v>3034</v>
      </c>
      <c r="AC1309" s="2">
        <v>25</v>
      </c>
      <c r="AD1309" s="2" t="s">
        <v>490</v>
      </c>
      <c r="AE1309" s="2" t="s">
        <v>3854</v>
      </c>
    </row>
    <row r="1310" spans="1:72" ht="13.5" customHeight="1">
      <c r="A1310" s="5" t="str">
        <f t="shared" si="69"/>
        <v>1861_각현내_071</v>
      </c>
      <c r="B1310" s="2">
        <v>1861</v>
      </c>
      <c r="C1310" s="2" t="s">
        <v>5173</v>
      </c>
      <c r="D1310" s="2" t="s">
        <v>5174</v>
      </c>
      <c r="E1310" s="2">
        <v>1309</v>
      </c>
      <c r="F1310" s="2">
        <v>5</v>
      </c>
      <c r="G1310" s="2" t="s">
        <v>2333</v>
      </c>
      <c r="H1310" s="2" t="s">
        <v>2872</v>
      </c>
      <c r="I1310" s="2">
        <v>3</v>
      </c>
      <c r="L1310" s="2">
        <v>3</v>
      </c>
      <c r="M1310" s="2" t="s">
        <v>6029</v>
      </c>
      <c r="N1310" s="2" t="s">
        <v>6030</v>
      </c>
      <c r="S1310" s="2" t="s">
        <v>297</v>
      </c>
      <c r="T1310" s="2" t="s">
        <v>2950</v>
      </c>
      <c r="Y1310" s="2" t="s">
        <v>2436</v>
      </c>
      <c r="Z1310" s="2" t="s">
        <v>3628</v>
      </c>
      <c r="AC1310" s="2">
        <v>14</v>
      </c>
      <c r="AD1310" s="2" t="s">
        <v>192</v>
      </c>
      <c r="AE1310" s="2" t="s">
        <v>3831</v>
      </c>
    </row>
    <row r="1311" spans="1:72" ht="13.5" customHeight="1">
      <c r="A1311" s="5" t="str">
        <f t="shared" si="69"/>
        <v>1861_각현내_071</v>
      </c>
      <c r="B1311" s="2">
        <v>1861</v>
      </c>
      <c r="C1311" s="2" t="s">
        <v>5173</v>
      </c>
      <c r="D1311" s="2" t="s">
        <v>5174</v>
      </c>
      <c r="E1311" s="2">
        <v>1310</v>
      </c>
      <c r="F1311" s="2">
        <v>5</v>
      </c>
      <c r="G1311" s="2" t="s">
        <v>2333</v>
      </c>
      <c r="H1311" s="2" t="s">
        <v>2872</v>
      </c>
      <c r="I1311" s="2">
        <v>3</v>
      </c>
      <c r="L1311" s="2">
        <v>3</v>
      </c>
      <c r="M1311" s="2" t="s">
        <v>6029</v>
      </c>
      <c r="N1311" s="2" t="s">
        <v>6030</v>
      </c>
      <c r="S1311" s="2" t="s">
        <v>297</v>
      </c>
      <c r="T1311" s="2" t="s">
        <v>2950</v>
      </c>
      <c r="Y1311" s="2" t="s">
        <v>2437</v>
      </c>
      <c r="Z1311" s="2" t="s">
        <v>3702</v>
      </c>
      <c r="AC1311" s="2">
        <v>9</v>
      </c>
      <c r="AD1311" s="2" t="s">
        <v>902</v>
      </c>
      <c r="AE1311" s="2" t="s">
        <v>3859</v>
      </c>
    </row>
    <row r="1312" spans="1:72" ht="13.5" customHeight="1">
      <c r="A1312" s="5" t="str">
        <f t="shared" si="69"/>
        <v>1861_각현내_071</v>
      </c>
      <c r="B1312" s="2">
        <v>1861</v>
      </c>
      <c r="C1312" s="2" t="s">
        <v>5173</v>
      </c>
      <c r="D1312" s="2" t="s">
        <v>5174</v>
      </c>
      <c r="E1312" s="2">
        <v>1311</v>
      </c>
      <c r="F1312" s="2">
        <v>5</v>
      </c>
      <c r="G1312" s="2" t="s">
        <v>2333</v>
      </c>
      <c r="H1312" s="2" t="s">
        <v>2872</v>
      </c>
      <c r="I1312" s="2">
        <v>3</v>
      </c>
      <c r="L1312" s="2">
        <v>3</v>
      </c>
      <c r="M1312" s="2" t="s">
        <v>6029</v>
      </c>
      <c r="N1312" s="2" t="s">
        <v>6030</v>
      </c>
      <c r="T1312" s="2" t="s">
        <v>5221</v>
      </c>
      <c r="U1312" s="2" t="s">
        <v>66</v>
      </c>
      <c r="V1312" s="2" t="s">
        <v>2961</v>
      </c>
      <c r="Y1312" s="2" t="s">
        <v>2438</v>
      </c>
      <c r="Z1312" s="2" t="s">
        <v>3703</v>
      </c>
      <c r="AC1312" s="2">
        <v>39</v>
      </c>
      <c r="AD1312" s="2" t="s">
        <v>156</v>
      </c>
      <c r="AE1312" s="2" t="s">
        <v>3829</v>
      </c>
    </row>
    <row r="1313" spans="1:72" ht="13.5" customHeight="1">
      <c r="A1313" s="5" t="str">
        <f t="shared" ref="A1313:A1325" si="70">HYPERLINK("http://kyu.snu.ac.kr/sdhj/index.jsp?type=hj/GK14785_00_IH_0001_072.jpg","1861_각현내_072")</f>
        <v>1861_각현내_072</v>
      </c>
      <c r="B1313" s="2">
        <v>1861</v>
      </c>
      <c r="C1313" s="2" t="s">
        <v>5173</v>
      </c>
      <c r="D1313" s="2" t="s">
        <v>5174</v>
      </c>
      <c r="E1313" s="2">
        <v>1312</v>
      </c>
      <c r="F1313" s="2">
        <v>5</v>
      </c>
      <c r="G1313" s="2" t="s">
        <v>2333</v>
      </c>
      <c r="H1313" s="2" t="s">
        <v>2872</v>
      </c>
      <c r="I1313" s="2">
        <v>3</v>
      </c>
      <c r="L1313" s="2">
        <v>4</v>
      </c>
      <c r="M1313" s="2" t="s">
        <v>6031</v>
      </c>
      <c r="N1313" s="2" t="s">
        <v>6032</v>
      </c>
      <c r="T1313" s="2" t="s">
        <v>5220</v>
      </c>
      <c r="U1313" s="2" t="s">
        <v>55</v>
      </c>
      <c r="V1313" s="2" t="s">
        <v>2962</v>
      </c>
      <c r="W1313" s="2" t="s">
        <v>284</v>
      </c>
      <c r="X1313" s="2" t="s">
        <v>3000</v>
      </c>
      <c r="Y1313" s="2" t="s">
        <v>2439</v>
      </c>
      <c r="Z1313" s="2" t="s">
        <v>3704</v>
      </c>
      <c r="AC1313" s="2">
        <v>44</v>
      </c>
      <c r="AD1313" s="2" t="s">
        <v>244</v>
      </c>
      <c r="AE1313" s="2" t="s">
        <v>3837</v>
      </c>
      <c r="AJ1313" s="2" t="s">
        <v>17</v>
      </c>
      <c r="AK1313" s="2" t="s">
        <v>3864</v>
      </c>
      <c r="AL1313" s="2" t="s">
        <v>142</v>
      </c>
      <c r="AM1313" s="2" t="s">
        <v>3884</v>
      </c>
      <c r="AT1313" s="2" t="s">
        <v>40</v>
      </c>
      <c r="AU1313" s="2" t="s">
        <v>3927</v>
      </c>
      <c r="AV1313" s="2" t="s">
        <v>2440</v>
      </c>
      <c r="AW1313" s="2" t="s">
        <v>4233</v>
      </c>
      <c r="BG1313" s="2" t="s">
        <v>40</v>
      </c>
      <c r="BH1313" s="2" t="s">
        <v>3927</v>
      </c>
      <c r="BI1313" s="2" t="s">
        <v>2861</v>
      </c>
      <c r="BJ1313" s="2" t="s">
        <v>4564</v>
      </c>
      <c r="BK1313" s="2" t="s">
        <v>40</v>
      </c>
      <c r="BL1313" s="2" t="s">
        <v>3927</v>
      </c>
      <c r="BM1313" s="2" t="s">
        <v>2441</v>
      </c>
      <c r="BN1313" s="2" t="s">
        <v>4318</v>
      </c>
      <c r="BO1313" s="2" t="s">
        <v>40</v>
      </c>
      <c r="BP1313" s="2" t="s">
        <v>3927</v>
      </c>
      <c r="BQ1313" s="2" t="s">
        <v>2442</v>
      </c>
      <c r="BR1313" s="2" t="s">
        <v>5091</v>
      </c>
      <c r="BS1313" s="2" t="s">
        <v>101</v>
      </c>
      <c r="BT1313" s="2" t="s">
        <v>3895</v>
      </c>
    </row>
    <row r="1314" spans="1:72" ht="13.5" customHeight="1">
      <c r="A1314" s="5" t="str">
        <f t="shared" si="70"/>
        <v>1861_각현내_072</v>
      </c>
      <c r="B1314" s="2">
        <v>1861</v>
      </c>
      <c r="C1314" s="2" t="s">
        <v>5173</v>
      </c>
      <c r="D1314" s="2" t="s">
        <v>5174</v>
      </c>
      <c r="E1314" s="2">
        <v>1313</v>
      </c>
      <c r="F1314" s="2">
        <v>5</v>
      </c>
      <c r="G1314" s="2" t="s">
        <v>2333</v>
      </c>
      <c r="H1314" s="2" t="s">
        <v>2872</v>
      </c>
      <c r="I1314" s="2">
        <v>3</v>
      </c>
      <c r="L1314" s="2">
        <v>4</v>
      </c>
      <c r="M1314" s="2" t="s">
        <v>6031</v>
      </c>
      <c r="N1314" s="2" t="s">
        <v>6032</v>
      </c>
      <c r="S1314" s="2" t="s">
        <v>51</v>
      </c>
      <c r="T1314" s="2" t="s">
        <v>2942</v>
      </c>
      <c r="W1314" s="2" t="s">
        <v>47</v>
      </c>
      <c r="X1314" s="2" t="s">
        <v>5196</v>
      </c>
      <c r="Y1314" s="2" t="s">
        <v>48</v>
      </c>
      <c r="Z1314" s="2" t="s">
        <v>3034</v>
      </c>
      <c r="AC1314" s="2">
        <v>44</v>
      </c>
      <c r="AD1314" s="2" t="s">
        <v>244</v>
      </c>
      <c r="AE1314" s="2" t="s">
        <v>3837</v>
      </c>
      <c r="AJ1314" s="2" t="s">
        <v>17</v>
      </c>
      <c r="AK1314" s="2" t="s">
        <v>3864</v>
      </c>
      <c r="AL1314" s="2" t="s">
        <v>415</v>
      </c>
      <c r="AM1314" s="2" t="s">
        <v>3898</v>
      </c>
      <c r="AT1314" s="2" t="s">
        <v>40</v>
      </c>
      <c r="AU1314" s="2" t="s">
        <v>3927</v>
      </c>
      <c r="AV1314" s="2" t="s">
        <v>1418</v>
      </c>
      <c r="AW1314" s="2" t="s">
        <v>4234</v>
      </c>
      <c r="BG1314" s="2" t="s">
        <v>40</v>
      </c>
      <c r="BH1314" s="2" t="s">
        <v>3927</v>
      </c>
      <c r="BI1314" s="2" t="s">
        <v>2443</v>
      </c>
      <c r="BJ1314" s="2" t="s">
        <v>4565</v>
      </c>
      <c r="BK1314" s="2" t="s">
        <v>40</v>
      </c>
      <c r="BL1314" s="2" t="s">
        <v>3927</v>
      </c>
      <c r="BM1314" s="2" t="s">
        <v>2444</v>
      </c>
      <c r="BN1314" s="2" t="s">
        <v>4828</v>
      </c>
      <c r="BO1314" s="2" t="s">
        <v>40</v>
      </c>
      <c r="BP1314" s="2" t="s">
        <v>3927</v>
      </c>
      <c r="BQ1314" s="2" t="s">
        <v>2445</v>
      </c>
      <c r="BR1314" s="2" t="s">
        <v>5519</v>
      </c>
      <c r="BS1314" s="2" t="s">
        <v>375</v>
      </c>
      <c r="BT1314" s="2" t="s">
        <v>3887</v>
      </c>
    </row>
    <row r="1315" spans="1:72" ht="13.5" customHeight="1">
      <c r="A1315" s="5" t="str">
        <f t="shared" si="70"/>
        <v>1861_각현내_072</v>
      </c>
      <c r="B1315" s="2">
        <v>1861</v>
      </c>
      <c r="C1315" s="2" t="s">
        <v>5173</v>
      </c>
      <c r="D1315" s="2" t="s">
        <v>5174</v>
      </c>
      <c r="E1315" s="2">
        <v>1314</v>
      </c>
      <c r="F1315" s="2">
        <v>5</v>
      </c>
      <c r="G1315" s="2" t="s">
        <v>2333</v>
      </c>
      <c r="H1315" s="2" t="s">
        <v>2872</v>
      </c>
      <c r="I1315" s="2">
        <v>3</v>
      </c>
      <c r="L1315" s="2">
        <v>4</v>
      </c>
      <c r="M1315" s="2" t="s">
        <v>6031</v>
      </c>
      <c r="N1315" s="2" t="s">
        <v>6032</v>
      </c>
      <c r="T1315" s="2" t="s">
        <v>5221</v>
      </c>
      <c r="U1315" s="2" t="s">
        <v>66</v>
      </c>
      <c r="V1315" s="2" t="s">
        <v>2961</v>
      </c>
      <c r="Y1315" s="2" t="s">
        <v>2158</v>
      </c>
      <c r="Z1315" s="2" t="s">
        <v>3634</v>
      </c>
      <c r="AC1315" s="2">
        <v>27</v>
      </c>
      <c r="AD1315" s="2" t="s">
        <v>117</v>
      </c>
      <c r="AE1315" s="2" t="s">
        <v>3821</v>
      </c>
    </row>
    <row r="1316" spans="1:72" ht="13.5" customHeight="1">
      <c r="A1316" s="5" t="str">
        <f t="shared" si="70"/>
        <v>1861_각현내_072</v>
      </c>
      <c r="B1316" s="2">
        <v>1861</v>
      </c>
      <c r="C1316" s="2" t="s">
        <v>5173</v>
      </c>
      <c r="D1316" s="2" t="s">
        <v>5174</v>
      </c>
      <c r="E1316" s="2">
        <v>1315</v>
      </c>
      <c r="F1316" s="2">
        <v>5</v>
      </c>
      <c r="G1316" s="2" t="s">
        <v>2333</v>
      </c>
      <c r="H1316" s="2" t="s">
        <v>2872</v>
      </c>
      <c r="I1316" s="2">
        <v>3</v>
      </c>
      <c r="L1316" s="2">
        <v>5</v>
      </c>
      <c r="M1316" s="2" t="s">
        <v>6033</v>
      </c>
      <c r="N1316" s="2" t="s">
        <v>6034</v>
      </c>
      <c r="T1316" s="2" t="s">
        <v>5220</v>
      </c>
      <c r="U1316" s="2" t="s">
        <v>55</v>
      </c>
      <c r="V1316" s="2" t="s">
        <v>2962</v>
      </c>
      <c r="W1316" s="2" t="s">
        <v>127</v>
      </c>
      <c r="X1316" s="2" t="s">
        <v>2989</v>
      </c>
      <c r="Y1316" s="2" t="s">
        <v>2446</v>
      </c>
      <c r="Z1316" s="2" t="s">
        <v>3705</v>
      </c>
      <c r="AC1316" s="2">
        <v>36</v>
      </c>
      <c r="AD1316" s="2" t="s">
        <v>449</v>
      </c>
      <c r="AE1316" s="2" t="s">
        <v>3851</v>
      </c>
      <c r="AJ1316" s="2" t="s">
        <v>17</v>
      </c>
      <c r="AK1316" s="2" t="s">
        <v>3864</v>
      </c>
      <c r="AL1316" s="2" t="s">
        <v>130</v>
      </c>
      <c r="AM1316" s="2" t="s">
        <v>3873</v>
      </c>
      <c r="AT1316" s="2" t="s">
        <v>40</v>
      </c>
      <c r="AU1316" s="2" t="s">
        <v>3927</v>
      </c>
      <c r="AV1316" s="2" t="s">
        <v>2447</v>
      </c>
      <c r="AW1316" s="2" t="s">
        <v>4235</v>
      </c>
      <c r="BG1316" s="2" t="s">
        <v>40</v>
      </c>
      <c r="BH1316" s="2" t="s">
        <v>3927</v>
      </c>
      <c r="BI1316" s="2" t="s">
        <v>2448</v>
      </c>
      <c r="BJ1316" s="2" t="s">
        <v>4566</v>
      </c>
      <c r="BK1316" s="2" t="s">
        <v>40</v>
      </c>
      <c r="BL1316" s="2" t="s">
        <v>3927</v>
      </c>
      <c r="BM1316" s="2" t="s">
        <v>2449</v>
      </c>
      <c r="BN1316" s="2" t="s">
        <v>4829</v>
      </c>
      <c r="BO1316" s="2" t="s">
        <v>40</v>
      </c>
      <c r="BP1316" s="2" t="s">
        <v>3927</v>
      </c>
      <c r="BQ1316" s="2" t="s">
        <v>2450</v>
      </c>
      <c r="BR1316" s="2" t="s">
        <v>5092</v>
      </c>
      <c r="BS1316" s="2" t="s">
        <v>89</v>
      </c>
      <c r="BT1316" s="2" t="s">
        <v>3870</v>
      </c>
    </row>
    <row r="1317" spans="1:72" ht="13.5" customHeight="1">
      <c r="A1317" s="5" t="str">
        <f t="shared" si="70"/>
        <v>1861_각현내_072</v>
      </c>
      <c r="B1317" s="2">
        <v>1861</v>
      </c>
      <c r="C1317" s="2" t="s">
        <v>5173</v>
      </c>
      <c r="D1317" s="2" t="s">
        <v>5174</v>
      </c>
      <c r="E1317" s="2">
        <v>1316</v>
      </c>
      <c r="F1317" s="2">
        <v>5</v>
      </c>
      <c r="G1317" s="2" t="s">
        <v>2333</v>
      </c>
      <c r="H1317" s="2" t="s">
        <v>2872</v>
      </c>
      <c r="I1317" s="2">
        <v>3</v>
      </c>
      <c r="L1317" s="2">
        <v>5</v>
      </c>
      <c r="M1317" s="2" t="s">
        <v>6033</v>
      </c>
      <c r="N1317" s="2" t="s">
        <v>6034</v>
      </c>
      <c r="S1317" s="2" t="s">
        <v>51</v>
      </c>
      <c r="T1317" s="2" t="s">
        <v>2942</v>
      </c>
      <c r="W1317" s="2" t="s">
        <v>520</v>
      </c>
      <c r="X1317" s="2" t="s">
        <v>3006</v>
      </c>
      <c r="Y1317" s="2" t="s">
        <v>48</v>
      </c>
      <c r="Z1317" s="2" t="s">
        <v>3034</v>
      </c>
      <c r="AC1317" s="2">
        <v>24</v>
      </c>
      <c r="AD1317" s="2" t="s">
        <v>38</v>
      </c>
      <c r="AE1317" s="2" t="s">
        <v>3803</v>
      </c>
      <c r="AJ1317" s="2" t="s">
        <v>50</v>
      </c>
      <c r="AK1317" s="2" t="s">
        <v>3865</v>
      </c>
      <c r="AL1317" s="2" t="s">
        <v>303</v>
      </c>
      <c r="AM1317" s="2" t="s">
        <v>3890</v>
      </c>
      <c r="AT1317" s="2" t="s">
        <v>55</v>
      </c>
      <c r="AU1317" s="2" t="s">
        <v>2962</v>
      </c>
      <c r="AV1317" s="2" t="s">
        <v>2451</v>
      </c>
      <c r="AW1317" s="2" t="s">
        <v>4236</v>
      </c>
      <c r="BG1317" s="2" t="s">
        <v>40</v>
      </c>
      <c r="BH1317" s="2" t="s">
        <v>3927</v>
      </c>
      <c r="BI1317" s="2" t="s">
        <v>2452</v>
      </c>
      <c r="BJ1317" s="2" t="s">
        <v>4567</v>
      </c>
      <c r="BK1317" s="2" t="s">
        <v>40</v>
      </c>
      <c r="BL1317" s="2" t="s">
        <v>3927</v>
      </c>
      <c r="BM1317" s="2" t="s">
        <v>2453</v>
      </c>
      <c r="BN1317" s="2" t="s">
        <v>4092</v>
      </c>
      <c r="BO1317" s="2" t="s">
        <v>40</v>
      </c>
      <c r="BP1317" s="2" t="s">
        <v>3927</v>
      </c>
      <c r="BQ1317" s="2" t="s">
        <v>2454</v>
      </c>
      <c r="BR1317" s="2" t="s">
        <v>5093</v>
      </c>
      <c r="BS1317" s="2" t="s">
        <v>152</v>
      </c>
      <c r="BT1317" s="2" t="s">
        <v>3880</v>
      </c>
    </row>
    <row r="1318" spans="1:72" ht="13.5" customHeight="1">
      <c r="A1318" s="5" t="str">
        <f t="shared" si="70"/>
        <v>1861_각현내_072</v>
      </c>
      <c r="B1318" s="2">
        <v>1861</v>
      </c>
      <c r="C1318" s="2" t="s">
        <v>5173</v>
      </c>
      <c r="D1318" s="2" t="s">
        <v>5174</v>
      </c>
      <c r="E1318" s="2">
        <v>1317</v>
      </c>
      <c r="F1318" s="2">
        <v>5</v>
      </c>
      <c r="G1318" s="2" t="s">
        <v>2333</v>
      </c>
      <c r="H1318" s="2" t="s">
        <v>2872</v>
      </c>
      <c r="I1318" s="2">
        <v>3</v>
      </c>
      <c r="L1318" s="2">
        <v>5</v>
      </c>
      <c r="M1318" s="2" t="s">
        <v>6033</v>
      </c>
      <c r="N1318" s="2" t="s">
        <v>6034</v>
      </c>
      <c r="T1318" s="2" t="s">
        <v>5221</v>
      </c>
      <c r="U1318" s="2" t="s">
        <v>66</v>
      </c>
      <c r="V1318" s="2" t="s">
        <v>2961</v>
      </c>
      <c r="Y1318" s="2" t="s">
        <v>2455</v>
      </c>
      <c r="Z1318" s="2" t="s">
        <v>3706</v>
      </c>
      <c r="AC1318" s="2">
        <v>10</v>
      </c>
      <c r="AD1318" s="2" t="s">
        <v>86</v>
      </c>
      <c r="AE1318" s="2" t="s">
        <v>3815</v>
      </c>
    </row>
    <row r="1319" spans="1:72" ht="13.5" customHeight="1">
      <c r="A1319" s="5" t="str">
        <f t="shared" si="70"/>
        <v>1861_각현내_072</v>
      </c>
      <c r="B1319" s="2">
        <v>1861</v>
      </c>
      <c r="C1319" s="2" t="s">
        <v>5173</v>
      </c>
      <c r="D1319" s="2" t="s">
        <v>5174</v>
      </c>
      <c r="E1319" s="2">
        <v>1318</v>
      </c>
      <c r="F1319" s="2">
        <v>5</v>
      </c>
      <c r="G1319" s="2" t="s">
        <v>2333</v>
      </c>
      <c r="H1319" s="2" t="s">
        <v>2872</v>
      </c>
      <c r="I1319" s="2">
        <v>4</v>
      </c>
      <c r="J1319" s="2" t="s">
        <v>2456</v>
      </c>
      <c r="K1319" s="2" t="s">
        <v>5180</v>
      </c>
      <c r="L1319" s="2">
        <v>1</v>
      </c>
      <c r="M1319" s="2" t="s">
        <v>6035</v>
      </c>
      <c r="N1319" s="2" t="s">
        <v>6036</v>
      </c>
      <c r="O1319" s="2" t="s">
        <v>6</v>
      </c>
      <c r="P1319" s="2" t="s">
        <v>2927</v>
      </c>
      <c r="T1319" s="2" t="s">
        <v>5220</v>
      </c>
      <c r="U1319" s="2" t="s">
        <v>55</v>
      </c>
      <c r="V1319" s="2" t="s">
        <v>2962</v>
      </c>
      <c r="W1319" s="2" t="s">
        <v>135</v>
      </c>
      <c r="X1319" s="2" t="s">
        <v>2990</v>
      </c>
      <c r="Y1319" s="2" t="s">
        <v>2457</v>
      </c>
      <c r="Z1319" s="2" t="s">
        <v>3707</v>
      </c>
      <c r="AC1319" s="2">
        <v>34</v>
      </c>
      <c r="AD1319" s="2" t="s">
        <v>136</v>
      </c>
      <c r="AE1319" s="2" t="s">
        <v>3827</v>
      </c>
      <c r="AJ1319" s="2" t="s">
        <v>17</v>
      </c>
      <c r="AK1319" s="2" t="s">
        <v>3864</v>
      </c>
      <c r="AL1319" s="2" t="s">
        <v>39</v>
      </c>
      <c r="AM1319" s="2" t="s">
        <v>3867</v>
      </c>
      <c r="AT1319" s="2" t="s">
        <v>55</v>
      </c>
      <c r="AU1319" s="2" t="s">
        <v>2962</v>
      </c>
      <c r="AV1319" s="2" t="s">
        <v>2458</v>
      </c>
      <c r="AW1319" s="2" t="s">
        <v>3710</v>
      </c>
      <c r="BG1319" s="2" t="s">
        <v>40</v>
      </c>
      <c r="BH1319" s="2" t="s">
        <v>3927</v>
      </c>
      <c r="BI1319" s="2" t="s">
        <v>2459</v>
      </c>
      <c r="BJ1319" s="2" t="s">
        <v>4239</v>
      </c>
      <c r="BK1319" s="2" t="s">
        <v>40</v>
      </c>
      <c r="BL1319" s="2" t="s">
        <v>3927</v>
      </c>
      <c r="BM1319" s="2" t="s">
        <v>2113</v>
      </c>
      <c r="BN1319" s="2" t="s">
        <v>4186</v>
      </c>
      <c r="BO1319" s="2" t="s">
        <v>40</v>
      </c>
      <c r="BP1319" s="2" t="s">
        <v>3927</v>
      </c>
      <c r="BQ1319" s="2" t="s">
        <v>47</v>
      </c>
      <c r="BR1319" s="2" t="s">
        <v>5506</v>
      </c>
    </row>
    <row r="1320" spans="1:72" ht="13.5" customHeight="1">
      <c r="A1320" s="5" t="str">
        <f t="shared" si="70"/>
        <v>1861_각현내_072</v>
      </c>
      <c r="B1320" s="2">
        <v>1861</v>
      </c>
      <c r="C1320" s="2" t="s">
        <v>5173</v>
      </c>
      <c r="D1320" s="2" t="s">
        <v>5174</v>
      </c>
      <c r="E1320" s="2">
        <v>1319</v>
      </c>
      <c r="F1320" s="2">
        <v>5</v>
      </c>
      <c r="G1320" s="2" t="s">
        <v>2333</v>
      </c>
      <c r="H1320" s="2" t="s">
        <v>2872</v>
      </c>
      <c r="I1320" s="2">
        <v>4</v>
      </c>
      <c r="L1320" s="2">
        <v>1</v>
      </c>
      <c r="M1320" s="2" t="s">
        <v>6035</v>
      </c>
      <c r="N1320" s="2" t="s">
        <v>6036</v>
      </c>
      <c r="S1320" s="2" t="s">
        <v>51</v>
      </c>
      <c r="T1320" s="2" t="s">
        <v>2942</v>
      </c>
      <c r="W1320" s="2" t="s">
        <v>1159</v>
      </c>
      <c r="X1320" s="2" t="s">
        <v>3019</v>
      </c>
      <c r="Y1320" s="2" t="s">
        <v>48</v>
      </c>
      <c r="Z1320" s="2" t="s">
        <v>3034</v>
      </c>
      <c r="AC1320" s="2">
        <v>29</v>
      </c>
      <c r="AD1320" s="2" t="s">
        <v>450</v>
      </c>
      <c r="AE1320" s="2" t="s">
        <v>3852</v>
      </c>
      <c r="AJ1320" s="2" t="s">
        <v>17</v>
      </c>
      <c r="AK1320" s="2" t="s">
        <v>3864</v>
      </c>
      <c r="AL1320" s="2" t="s">
        <v>2460</v>
      </c>
      <c r="AM1320" s="2" t="s">
        <v>3917</v>
      </c>
    </row>
    <row r="1321" spans="1:72" ht="13.5" customHeight="1">
      <c r="A1321" s="5" t="str">
        <f t="shared" si="70"/>
        <v>1861_각현내_072</v>
      </c>
      <c r="B1321" s="2">
        <v>1861</v>
      </c>
      <c r="C1321" s="2" t="s">
        <v>5173</v>
      </c>
      <c r="D1321" s="2" t="s">
        <v>5174</v>
      </c>
      <c r="E1321" s="2">
        <v>1320</v>
      </c>
      <c r="F1321" s="2">
        <v>5</v>
      </c>
      <c r="G1321" s="2" t="s">
        <v>2333</v>
      </c>
      <c r="H1321" s="2" t="s">
        <v>2872</v>
      </c>
      <c r="I1321" s="2">
        <v>4</v>
      </c>
      <c r="L1321" s="2">
        <v>1</v>
      </c>
      <c r="M1321" s="2" t="s">
        <v>6035</v>
      </c>
      <c r="N1321" s="2" t="s">
        <v>6036</v>
      </c>
      <c r="T1321" s="2" t="s">
        <v>5221</v>
      </c>
      <c r="U1321" s="2" t="s">
        <v>66</v>
      </c>
      <c r="V1321" s="2" t="s">
        <v>2961</v>
      </c>
      <c r="Y1321" s="2" t="s">
        <v>275</v>
      </c>
      <c r="Z1321" s="2" t="s">
        <v>3077</v>
      </c>
      <c r="AC1321" s="2">
        <v>7</v>
      </c>
      <c r="AD1321" s="2" t="s">
        <v>310</v>
      </c>
      <c r="AE1321" s="2" t="s">
        <v>3403</v>
      </c>
    </row>
    <row r="1322" spans="1:72" ht="13.5" customHeight="1">
      <c r="A1322" s="5" t="str">
        <f t="shared" si="70"/>
        <v>1861_각현내_072</v>
      </c>
      <c r="B1322" s="2">
        <v>1861</v>
      </c>
      <c r="C1322" s="2" t="s">
        <v>5173</v>
      </c>
      <c r="D1322" s="2" t="s">
        <v>5174</v>
      </c>
      <c r="E1322" s="2">
        <v>1321</v>
      </c>
      <c r="F1322" s="2">
        <v>5</v>
      </c>
      <c r="G1322" s="2" t="s">
        <v>2333</v>
      </c>
      <c r="H1322" s="2" t="s">
        <v>2872</v>
      </c>
      <c r="I1322" s="2">
        <v>4</v>
      </c>
      <c r="L1322" s="2">
        <v>2</v>
      </c>
      <c r="M1322" s="2" t="s">
        <v>6037</v>
      </c>
      <c r="N1322" s="2" t="s">
        <v>6038</v>
      </c>
      <c r="Q1322" s="2" t="s">
        <v>5216</v>
      </c>
      <c r="R1322" s="2" t="s">
        <v>2938</v>
      </c>
      <c r="T1322" s="2" t="s">
        <v>5220</v>
      </c>
      <c r="W1322" s="2" t="s">
        <v>284</v>
      </c>
      <c r="X1322" s="2" t="s">
        <v>5217</v>
      </c>
      <c r="Y1322" s="2" t="s">
        <v>2461</v>
      </c>
      <c r="Z1322" s="2" t="s">
        <v>3708</v>
      </c>
      <c r="AC1322" s="2">
        <v>20</v>
      </c>
      <c r="AD1322" s="2" t="s">
        <v>114</v>
      </c>
      <c r="AE1322" s="2" t="s">
        <v>3820</v>
      </c>
      <c r="AJ1322" s="2" t="s">
        <v>17</v>
      </c>
      <c r="AK1322" s="2" t="s">
        <v>3864</v>
      </c>
      <c r="AL1322" s="2" t="s">
        <v>142</v>
      </c>
      <c r="AM1322" s="2" t="s">
        <v>3884</v>
      </c>
      <c r="AT1322" s="2" t="s">
        <v>40</v>
      </c>
      <c r="AU1322" s="2" t="s">
        <v>3927</v>
      </c>
      <c r="AV1322" s="2" t="s">
        <v>2462</v>
      </c>
      <c r="AW1322" s="2" t="s">
        <v>4237</v>
      </c>
      <c r="BG1322" s="2" t="s">
        <v>40</v>
      </c>
      <c r="BH1322" s="2" t="s">
        <v>3927</v>
      </c>
      <c r="BI1322" s="2" t="s">
        <v>2861</v>
      </c>
      <c r="BJ1322" s="2" t="s">
        <v>4564</v>
      </c>
      <c r="BK1322" s="2" t="s">
        <v>40</v>
      </c>
      <c r="BL1322" s="2" t="s">
        <v>3927</v>
      </c>
      <c r="BM1322" s="2" t="s">
        <v>2441</v>
      </c>
      <c r="BN1322" s="2" t="s">
        <v>4318</v>
      </c>
      <c r="BO1322" s="2" t="s">
        <v>40</v>
      </c>
      <c r="BP1322" s="2" t="s">
        <v>3927</v>
      </c>
      <c r="BQ1322" s="2" t="s">
        <v>2463</v>
      </c>
      <c r="BR1322" s="2" t="s">
        <v>5549</v>
      </c>
      <c r="BS1322" s="2" t="s">
        <v>303</v>
      </c>
      <c r="BT1322" s="2" t="s">
        <v>3890</v>
      </c>
    </row>
    <row r="1323" spans="1:72" ht="13.5" customHeight="1">
      <c r="A1323" s="5" t="str">
        <f t="shared" si="70"/>
        <v>1861_각현내_072</v>
      </c>
      <c r="B1323" s="2">
        <v>1861</v>
      </c>
      <c r="C1323" s="2" t="s">
        <v>5173</v>
      </c>
      <c r="D1323" s="2" t="s">
        <v>5174</v>
      </c>
      <c r="E1323" s="2">
        <v>1322</v>
      </c>
      <c r="F1323" s="2">
        <v>5</v>
      </c>
      <c r="G1323" s="2" t="s">
        <v>2333</v>
      </c>
      <c r="H1323" s="2" t="s">
        <v>2872</v>
      </c>
      <c r="I1323" s="2">
        <v>4</v>
      </c>
      <c r="L1323" s="2">
        <v>2</v>
      </c>
      <c r="M1323" s="2" t="s">
        <v>6037</v>
      </c>
      <c r="N1323" s="2" t="s">
        <v>6038</v>
      </c>
      <c r="S1323" s="2" t="s">
        <v>46</v>
      </c>
      <c r="T1323" s="2" t="s">
        <v>2941</v>
      </c>
      <c r="W1323" s="2" t="s">
        <v>47</v>
      </c>
      <c r="X1323" s="2" t="s">
        <v>5196</v>
      </c>
      <c r="Y1323" s="2" t="s">
        <v>48</v>
      </c>
      <c r="Z1323" s="2" t="s">
        <v>3034</v>
      </c>
      <c r="AC1323" s="2">
        <v>64</v>
      </c>
      <c r="AD1323" s="2" t="s">
        <v>65</v>
      </c>
      <c r="AE1323" s="2" t="s">
        <v>3807</v>
      </c>
    </row>
    <row r="1324" spans="1:72" ht="13.5" customHeight="1">
      <c r="A1324" s="5" t="str">
        <f t="shared" si="70"/>
        <v>1861_각현내_072</v>
      </c>
      <c r="B1324" s="2">
        <v>1861</v>
      </c>
      <c r="C1324" s="2" t="s">
        <v>5173</v>
      </c>
      <c r="D1324" s="2" t="s">
        <v>5174</v>
      </c>
      <c r="E1324" s="2">
        <v>1323</v>
      </c>
      <c r="F1324" s="2">
        <v>5</v>
      </c>
      <c r="G1324" s="2" t="s">
        <v>2333</v>
      </c>
      <c r="H1324" s="2" t="s">
        <v>2872</v>
      </c>
      <c r="I1324" s="2">
        <v>4</v>
      </c>
      <c r="L1324" s="2">
        <v>2</v>
      </c>
      <c r="M1324" s="2" t="s">
        <v>6037</v>
      </c>
      <c r="N1324" s="2" t="s">
        <v>6038</v>
      </c>
      <c r="S1324" s="2" t="s">
        <v>51</v>
      </c>
      <c r="T1324" s="2" t="s">
        <v>2942</v>
      </c>
      <c r="W1324" s="2" t="s">
        <v>297</v>
      </c>
      <c r="X1324" s="2" t="s">
        <v>2950</v>
      </c>
      <c r="Y1324" s="2" t="s">
        <v>48</v>
      </c>
      <c r="Z1324" s="2" t="s">
        <v>3034</v>
      </c>
      <c r="AC1324" s="2">
        <v>25</v>
      </c>
      <c r="AD1324" s="2" t="s">
        <v>490</v>
      </c>
      <c r="AE1324" s="2" t="s">
        <v>3854</v>
      </c>
      <c r="AJ1324" s="2" t="s">
        <v>17</v>
      </c>
      <c r="AK1324" s="2" t="s">
        <v>3864</v>
      </c>
      <c r="AL1324" s="2" t="s">
        <v>39</v>
      </c>
      <c r="AM1324" s="2" t="s">
        <v>3867</v>
      </c>
      <c r="AT1324" s="2" t="s">
        <v>55</v>
      </c>
      <c r="AU1324" s="2" t="s">
        <v>2962</v>
      </c>
      <c r="AV1324" s="2" t="s">
        <v>2464</v>
      </c>
      <c r="AW1324" s="2" t="s">
        <v>4238</v>
      </c>
      <c r="BG1324" s="2" t="s">
        <v>40</v>
      </c>
      <c r="BH1324" s="2" t="s">
        <v>3927</v>
      </c>
      <c r="BI1324" s="2" t="s">
        <v>2465</v>
      </c>
      <c r="BJ1324" s="2" t="s">
        <v>4568</v>
      </c>
      <c r="BK1324" s="2" t="s">
        <v>40</v>
      </c>
      <c r="BL1324" s="2" t="s">
        <v>3927</v>
      </c>
      <c r="BM1324" s="2" t="s">
        <v>2466</v>
      </c>
      <c r="BN1324" s="2" t="s">
        <v>4830</v>
      </c>
      <c r="BO1324" s="2" t="s">
        <v>40</v>
      </c>
      <c r="BP1324" s="2" t="s">
        <v>3927</v>
      </c>
      <c r="BQ1324" s="2" t="s">
        <v>2467</v>
      </c>
      <c r="BR1324" s="2" t="s">
        <v>5094</v>
      </c>
      <c r="BS1324" s="2" t="s">
        <v>130</v>
      </c>
      <c r="BT1324" s="2" t="s">
        <v>3873</v>
      </c>
    </row>
    <row r="1325" spans="1:72" ht="13.5" customHeight="1">
      <c r="A1325" s="5" t="str">
        <f t="shared" si="70"/>
        <v>1861_각현내_072</v>
      </c>
      <c r="B1325" s="2">
        <v>1861</v>
      </c>
      <c r="C1325" s="2" t="s">
        <v>5173</v>
      </c>
      <c r="D1325" s="2" t="s">
        <v>5174</v>
      </c>
      <c r="E1325" s="2">
        <v>1324</v>
      </c>
      <c r="F1325" s="2">
        <v>5</v>
      </c>
      <c r="G1325" s="2" t="s">
        <v>2333</v>
      </c>
      <c r="H1325" s="2" t="s">
        <v>2872</v>
      </c>
      <c r="I1325" s="2">
        <v>4</v>
      </c>
      <c r="L1325" s="2">
        <v>2</v>
      </c>
      <c r="M1325" s="2" t="s">
        <v>6037</v>
      </c>
      <c r="N1325" s="2" t="s">
        <v>6038</v>
      </c>
      <c r="T1325" s="2" t="s">
        <v>5221</v>
      </c>
      <c r="U1325" s="2" t="s">
        <v>66</v>
      </c>
      <c r="V1325" s="2" t="s">
        <v>2961</v>
      </c>
      <c r="Y1325" s="2" t="s">
        <v>2468</v>
      </c>
      <c r="Z1325" s="2" t="s">
        <v>3709</v>
      </c>
      <c r="AC1325" s="2">
        <v>19</v>
      </c>
      <c r="AD1325" s="2" t="s">
        <v>346</v>
      </c>
      <c r="AE1325" s="2" t="s">
        <v>3846</v>
      </c>
    </row>
    <row r="1326" spans="1:72" ht="13.5" customHeight="1">
      <c r="A1326" s="5" t="str">
        <f t="shared" ref="A1326:A1335" si="71">HYPERLINK("http://kyu.snu.ac.kr/sdhj/index.jsp?type=hj/GK14785_00_IH_0001_073.jpg","1861_각현내_073")</f>
        <v>1861_각현내_073</v>
      </c>
      <c r="B1326" s="2">
        <v>1861</v>
      </c>
      <c r="C1326" s="2" t="s">
        <v>5173</v>
      </c>
      <c r="D1326" s="2" t="s">
        <v>5174</v>
      </c>
      <c r="E1326" s="2">
        <v>1325</v>
      </c>
      <c r="F1326" s="2">
        <v>5</v>
      </c>
      <c r="G1326" s="2" t="s">
        <v>2333</v>
      </c>
      <c r="H1326" s="2" t="s">
        <v>2872</v>
      </c>
      <c r="I1326" s="2">
        <v>4</v>
      </c>
      <c r="L1326" s="2">
        <v>3</v>
      </c>
      <c r="M1326" s="2" t="s">
        <v>6039</v>
      </c>
      <c r="N1326" s="2" t="s">
        <v>6040</v>
      </c>
      <c r="T1326" s="2" t="s">
        <v>5220</v>
      </c>
      <c r="U1326" s="2" t="s">
        <v>55</v>
      </c>
      <c r="V1326" s="2" t="s">
        <v>2962</v>
      </c>
      <c r="W1326" s="2" t="s">
        <v>135</v>
      </c>
      <c r="X1326" s="2" t="s">
        <v>2990</v>
      </c>
      <c r="Y1326" s="2" t="s">
        <v>2458</v>
      </c>
      <c r="Z1326" s="2" t="s">
        <v>3710</v>
      </c>
      <c r="AC1326" s="2">
        <v>70</v>
      </c>
      <c r="AD1326" s="2" t="s">
        <v>86</v>
      </c>
      <c r="AE1326" s="2" t="s">
        <v>3815</v>
      </c>
      <c r="AJ1326" s="2" t="s">
        <v>17</v>
      </c>
      <c r="AK1326" s="2" t="s">
        <v>3864</v>
      </c>
      <c r="AL1326" s="2" t="s">
        <v>39</v>
      </c>
      <c r="AM1326" s="2" t="s">
        <v>3867</v>
      </c>
      <c r="AT1326" s="2" t="s">
        <v>40</v>
      </c>
      <c r="AU1326" s="2" t="s">
        <v>3927</v>
      </c>
      <c r="AV1326" s="2" t="s">
        <v>2459</v>
      </c>
      <c r="AW1326" s="2" t="s">
        <v>4239</v>
      </c>
      <c r="BG1326" s="2" t="s">
        <v>40</v>
      </c>
      <c r="BH1326" s="2" t="s">
        <v>3927</v>
      </c>
      <c r="BI1326" s="2" t="s">
        <v>2113</v>
      </c>
      <c r="BJ1326" s="2" t="s">
        <v>4186</v>
      </c>
      <c r="BK1326" s="2" t="s">
        <v>1316</v>
      </c>
      <c r="BL1326" s="2" t="s">
        <v>3940</v>
      </c>
      <c r="BM1326" s="2" t="s">
        <v>2469</v>
      </c>
      <c r="BN1326" s="2" t="s">
        <v>4831</v>
      </c>
      <c r="BO1326" s="2" t="s">
        <v>40</v>
      </c>
      <c r="BP1326" s="2" t="s">
        <v>3927</v>
      </c>
      <c r="BQ1326" s="2" t="s">
        <v>2470</v>
      </c>
      <c r="BR1326" s="2" t="s">
        <v>5095</v>
      </c>
      <c r="BS1326" s="2" t="s">
        <v>214</v>
      </c>
      <c r="BT1326" s="2" t="s">
        <v>3896</v>
      </c>
    </row>
    <row r="1327" spans="1:72" ht="13.5" customHeight="1">
      <c r="A1327" s="5" t="str">
        <f t="shared" si="71"/>
        <v>1861_각현내_073</v>
      </c>
      <c r="B1327" s="2">
        <v>1861</v>
      </c>
      <c r="C1327" s="2" t="s">
        <v>5173</v>
      </c>
      <c r="D1327" s="2" t="s">
        <v>5174</v>
      </c>
      <c r="E1327" s="2">
        <v>1326</v>
      </c>
      <c r="F1327" s="2">
        <v>5</v>
      </c>
      <c r="G1327" s="2" t="s">
        <v>2333</v>
      </c>
      <c r="H1327" s="2" t="s">
        <v>2872</v>
      </c>
      <c r="I1327" s="2">
        <v>4</v>
      </c>
      <c r="L1327" s="2">
        <v>3</v>
      </c>
      <c r="M1327" s="2" t="s">
        <v>6039</v>
      </c>
      <c r="N1327" s="2" t="s">
        <v>6040</v>
      </c>
      <c r="S1327" s="2" t="s">
        <v>109</v>
      </c>
      <c r="T1327" s="2" t="s">
        <v>2945</v>
      </c>
      <c r="Y1327" s="2" t="s">
        <v>2471</v>
      </c>
      <c r="Z1327" s="2" t="s">
        <v>3711</v>
      </c>
      <c r="AC1327" s="2">
        <v>46</v>
      </c>
      <c r="AD1327" s="2" t="s">
        <v>315</v>
      </c>
      <c r="AE1327" s="2" t="s">
        <v>3843</v>
      </c>
    </row>
    <row r="1328" spans="1:72" ht="13.5" customHeight="1">
      <c r="A1328" s="5" t="str">
        <f t="shared" si="71"/>
        <v>1861_각현내_073</v>
      </c>
      <c r="B1328" s="2">
        <v>1861</v>
      </c>
      <c r="C1328" s="2" t="s">
        <v>5173</v>
      </c>
      <c r="D1328" s="2" t="s">
        <v>5174</v>
      </c>
      <c r="E1328" s="2">
        <v>1327</v>
      </c>
      <c r="F1328" s="2">
        <v>5</v>
      </c>
      <c r="G1328" s="2" t="s">
        <v>2333</v>
      </c>
      <c r="H1328" s="2" t="s">
        <v>2872</v>
      </c>
      <c r="I1328" s="2">
        <v>4</v>
      </c>
      <c r="L1328" s="2">
        <v>3</v>
      </c>
      <c r="M1328" s="2" t="s">
        <v>6039</v>
      </c>
      <c r="N1328" s="2" t="s">
        <v>6040</v>
      </c>
      <c r="S1328" s="2" t="s">
        <v>111</v>
      </c>
      <c r="T1328" s="2" t="s">
        <v>2946</v>
      </c>
      <c r="W1328" s="2" t="s">
        <v>284</v>
      </c>
      <c r="X1328" s="2" t="s">
        <v>3000</v>
      </c>
      <c r="Y1328" s="2" t="s">
        <v>48</v>
      </c>
      <c r="Z1328" s="2" t="s">
        <v>3034</v>
      </c>
      <c r="AC1328" s="2">
        <v>40</v>
      </c>
      <c r="AD1328" s="2" t="s">
        <v>146</v>
      </c>
      <c r="AE1328" s="2" t="s">
        <v>3828</v>
      </c>
    </row>
    <row r="1329" spans="1:72" ht="13.5" customHeight="1">
      <c r="A1329" s="5" t="str">
        <f t="shared" si="71"/>
        <v>1861_각현내_073</v>
      </c>
      <c r="B1329" s="2">
        <v>1861</v>
      </c>
      <c r="C1329" s="2" t="s">
        <v>5173</v>
      </c>
      <c r="D1329" s="2" t="s">
        <v>5174</v>
      </c>
      <c r="E1329" s="2">
        <v>1328</v>
      </c>
      <c r="F1329" s="2">
        <v>5</v>
      </c>
      <c r="G1329" s="2" t="s">
        <v>2333</v>
      </c>
      <c r="H1329" s="2" t="s">
        <v>2872</v>
      </c>
      <c r="I1329" s="2">
        <v>4</v>
      </c>
      <c r="L1329" s="2">
        <v>3</v>
      </c>
      <c r="M1329" s="2" t="s">
        <v>6039</v>
      </c>
      <c r="N1329" s="2" t="s">
        <v>6040</v>
      </c>
      <c r="T1329" s="2" t="s">
        <v>5221</v>
      </c>
      <c r="U1329" s="2" t="s">
        <v>66</v>
      </c>
      <c r="V1329" s="2" t="s">
        <v>2961</v>
      </c>
      <c r="Y1329" s="2" t="s">
        <v>453</v>
      </c>
      <c r="Z1329" s="2" t="s">
        <v>3130</v>
      </c>
      <c r="AC1329" s="2">
        <v>43</v>
      </c>
      <c r="AD1329" s="2" t="s">
        <v>331</v>
      </c>
      <c r="AE1329" s="2" t="s">
        <v>3844</v>
      </c>
    </row>
    <row r="1330" spans="1:72" ht="13.5" customHeight="1">
      <c r="A1330" s="5" t="str">
        <f t="shared" si="71"/>
        <v>1861_각현내_073</v>
      </c>
      <c r="B1330" s="2">
        <v>1861</v>
      </c>
      <c r="C1330" s="2" t="s">
        <v>5173</v>
      </c>
      <c r="D1330" s="2" t="s">
        <v>5174</v>
      </c>
      <c r="E1330" s="2">
        <v>1329</v>
      </c>
      <c r="F1330" s="2">
        <v>5</v>
      </c>
      <c r="G1330" s="2" t="s">
        <v>2333</v>
      </c>
      <c r="H1330" s="2" t="s">
        <v>2872</v>
      </c>
      <c r="I1330" s="2">
        <v>4</v>
      </c>
      <c r="L1330" s="2">
        <v>4</v>
      </c>
      <c r="M1330" s="2" t="s">
        <v>2456</v>
      </c>
      <c r="N1330" s="2" t="s">
        <v>5180</v>
      </c>
      <c r="T1330" s="2" t="s">
        <v>5220</v>
      </c>
      <c r="U1330" s="2" t="s">
        <v>422</v>
      </c>
      <c r="V1330" s="2" t="s">
        <v>2969</v>
      </c>
      <c r="W1330" s="2" t="s">
        <v>95</v>
      </c>
      <c r="X1330" s="2" t="s">
        <v>5192</v>
      </c>
      <c r="Y1330" s="2" t="s">
        <v>2472</v>
      </c>
      <c r="Z1330" s="2" t="s">
        <v>3712</v>
      </c>
      <c r="AC1330" s="2">
        <v>56</v>
      </c>
      <c r="AD1330" s="2" t="s">
        <v>49</v>
      </c>
      <c r="AE1330" s="2" t="s">
        <v>3804</v>
      </c>
      <c r="AJ1330" s="2" t="s">
        <v>17</v>
      </c>
      <c r="AK1330" s="2" t="s">
        <v>3864</v>
      </c>
      <c r="AL1330" s="2" t="s">
        <v>94</v>
      </c>
      <c r="AM1330" s="2" t="s">
        <v>5274</v>
      </c>
      <c r="AT1330" s="2" t="s">
        <v>137</v>
      </c>
      <c r="AU1330" s="2" t="s">
        <v>2972</v>
      </c>
      <c r="AV1330" s="2" t="s">
        <v>1227</v>
      </c>
      <c r="AW1330" s="2" t="s">
        <v>3330</v>
      </c>
      <c r="BG1330" s="2" t="s">
        <v>137</v>
      </c>
      <c r="BH1330" s="2" t="s">
        <v>2972</v>
      </c>
      <c r="BI1330" s="2" t="s">
        <v>2473</v>
      </c>
      <c r="BJ1330" s="2" t="s">
        <v>4569</v>
      </c>
      <c r="BK1330" s="2" t="s">
        <v>137</v>
      </c>
      <c r="BL1330" s="2" t="s">
        <v>2972</v>
      </c>
      <c r="BM1330" s="2" t="s">
        <v>2474</v>
      </c>
      <c r="BN1330" s="2" t="s">
        <v>4832</v>
      </c>
      <c r="BO1330" s="2" t="s">
        <v>137</v>
      </c>
      <c r="BP1330" s="2" t="s">
        <v>2972</v>
      </c>
      <c r="BQ1330" s="2" t="s">
        <v>2475</v>
      </c>
      <c r="BR1330" s="2" t="s">
        <v>5395</v>
      </c>
      <c r="BS1330" s="2" t="s">
        <v>94</v>
      </c>
      <c r="BT1330" s="2" t="s">
        <v>5274</v>
      </c>
    </row>
    <row r="1331" spans="1:72" ht="13.5" customHeight="1">
      <c r="A1331" s="5" t="str">
        <f t="shared" si="71"/>
        <v>1861_각현내_073</v>
      </c>
      <c r="B1331" s="2">
        <v>1861</v>
      </c>
      <c r="C1331" s="2" t="s">
        <v>5173</v>
      </c>
      <c r="D1331" s="2" t="s">
        <v>5174</v>
      </c>
      <c r="E1331" s="2">
        <v>1330</v>
      </c>
      <c r="F1331" s="2">
        <v>5</v>
      </c>
      <c r="G1331" s="2" t="s">
        <v>2333</v>
      </c>
      <c r="H1331" s="2" t="s">
        <v>2872</v>
      </c>
      <c r="I1331" s="2">
        <v>4</v>
      </c>
      <c r="L1331" s="2">
        <v>4</v>
      </c>
      <c r="M1331" s="2" t="s">
        <v>2456</v>
      </c>
      <c r="N1331" s="2" t="s">
        <v>5180</v>
      </c>
      <c r="S1331" s="2" t="s">
        <v>51</v>
      </c>
      <c r="T1331" s="2" t="s">
        <v>2942</v>
      </c>
      <c r="W1331" s="2" t="s">
        <v>494</v>
      </c>
      <c r="X1331" s="2" t="s">
        <v>3005</v>
      </c>
      <c r="Y1331" s="2" t="s">
        <v>10</v>
      </c>
      <c r="Z1331" s="2" t="s">
        <v>2986</v>
      </c>
      <c r="AC1331" s="2">
        <v>52</v>
      </c>
      <c r="AD1331" s="2" t="s">
        <v>121</v>
      </c>
      <c r="AE1331" s="2" t="s">
        <v>3823</v>
      </c>
      <c r="AJ1331" s="2" t="s">
        <v>17</v>
      </c>
      <c r="AK1331" s="2" t="s">
        <v>3864</v>
      </c>
      <c r="AL1331" s="2" t="s">
        <v>359</v>
      </c>
      <c r="AM1331" s="2" t="s">
        <v>3886</v>
      </c>
      <c r="AT1331" s="2" t="s">
        <v>137</v>
      </c>
      <c r="AU1331" s="2" t="s">
        <v>2972</v>
      </c>
      <c r="AV1331" s="2" t="s">
        <v>2080</v>
      </c>
      <c r="AW1331" s="2" t="s">
        <v>4082</v>
      </c>
      <c r="BG1331" s="2" t="s">
        <v>137</v>
      </c>
      <c r="BH1331" s="2" t="s">
        <v>2972</v>
      </c>
      <c r="BI1331" s="2" t="s">
        <v>2476</v>
      </c>
      <c r="BJ1331" s="2" t="s">
        <v>4570</v>
      </c>
      <c r="BK1331" s="2" t="s">
        <v>137</v>
      </c>
      <c r="BL1331" s="2" t="s">
        <v>2972</v>
      </c>
      <c r="BM1331" s="2" t="s">
        <v>138</v>
      </c>
      <c r="BN1331" s="2" t="s">
        <v>3577</v>
      </c>
      <c r="BO1331" s="2" t="s">
        <v>137</v>
      </c>
      <c r="BP1331" s="2" t="s">
        <v>2972</v>
      </c>
      <c r="BQ1331" s="2" t="s">
        <v>2477</v>
      </c>
      <c r="BR1331" s="2" t="s">
        <v>5096</v>
      </c>
      <c r="BS1331" s="2" t="s">
        <v>2478</v>
      </c>
      <c r="BT1331" s="2" t="s">
        <v>3615</v>
      </c>
    </row>
    <row r="1332" spans="1:72" ht="13.5" customHeight="1">
      <c r="A1332" s="5" t="str">
        <f t="shared" si="71"/>
        <v>1861_각현내_073</v>
      </c>
      <c r="B1332" s="2">
        <v>1861</v>
      </c>
      <c r="C1332" s="2" t="s">
        <v>5173</v>
      </c>
      <c r="D1332" s="2" t="s">
        <v>5174</v>
      </c>
      <c r="E1332" s="2">
        <v>1331</v>
      </c>
      <c r="F1332" s="2">
        <v>5</v>
      </c>
      <c r="G1332" s="2" t="s">
        <v>2333</v>
      </c>
      <c r="H1332" s="2" t="s">
        <v>2872</v>
      </c>
      <c r="I1332" s="2">
        <v>4</v>
      </c>
      <c r="L1332" s="2">
        <v>5</v>
      </c>
      <c r="M1332" s="2" t="s">
        <v>6041</v>
      </c>
      <c r="N1332" s="2" t="s">
        <v>6042</v>
      </c>
      <c r="T1332" s="2" t="s">
        <v>5220</v>
      </c>
      <c r="U1332" s="2" t="s">
        <v>55</v>
      </c>
      <c r="V1332" s="2" t="s">
        <v>2962</v>
      </c>
      <c r="W1332" s="2" t="s">
        <v>135</v>
      </c>
      <c r="X1332" s="2" t="s">
        <v>2990</v>
      </c>
      <c r="Y1332" s="2" t="s">
        <v>2479</v>
      </c>
      <c r="Z1332" s="2" t="s">
        <v>3713</v>
      </c>
      <c r="AC1332" s="2">
        <v>44</v>
      </c>
      <c r="AD1332" s="2" t="s">
        <v>244</v>
      </c>
      <c r="AE1332" s="2" t="s">
        <v>3837</v>
      </c>
      <c r="AJ1332" s="2" t="s">
        <v>17</v>
      </c>
      <c r="AK1332" s="2" t="s">
        <v>3864</v>
      </c>
      <c r="AL1332" s="2" t="s">
        <v>39</v>
      </c>
      <c r="AM1332" s="2" t="s">
        <v>3867</v>
      </c>
      <c r="AT1332" s="2" t="s">
        <v>40</v>
      </c>
      <c r="AU1332" s="2" t="s">
        <v>3927</v>
      </c>
      <c r="AV1332" s="2" t="s">
        <v>2480</v>
      </c>
      <c r="AW1332" s="2" t="s">
        <v>4240</v>
      </c>
      <c r="BG1332" s="2" t="s">
        <v>40</v>
      </c>
      <c r="BH1332" s="2" t="s">
        <v>3927</v>
      </c>
      <c r="BI1332" s="2" t="s">
        <v>2481</v>
      </c>
      <c r="BJ1332" s="2" t="s">
        <v>4054</v>
      </c>
      <c r="BK1332" s="2" t="s">
        <v>40</v>
      </c>
      <c r="BL1332" s="2" t="s">
        <v>3927</v>
      </c>
      <c r="BM1332" s="2" t="s">
        <v>2482</v>
      </c>
      <c r="BN1332" s="2" t="s">
        <v>4110</v>
      </c>
      <c r="BO1332" s="2" t="s">
        <v>40</v>
      </c>
      <c r="BP1332" s="2" t="s">
        <v>3927</v>
      </c>
      <c r="BQ1332" s="2" t="s">
        <v>2862</v>
      </c>
      <c r="BR1332" s="2" t="s">
        <v>5097</v>
      </c>
      <c r="BS1332" s="2" t="s">
        <v>142</v>
      </c>
      <c r="BT1332" s="2" t="s">
        <v>3884</v>
      </c>
    </row>
    <row r="1333" spans="1:72" ht="13.5" customHeight="1">
      <c r="A1333" s="5" t="str">
        <f t="shared" si="71"/>
        <v>1861_각현내_073</v>
      </c>
      <c r="B1333" s="2">
        <v>1861</v>
      </c>
      <c r="C1333" s="2" t="s">
        <v>5173</v>
      </c>
      <c r="D1333" s="2" t="s">
        <v>5174</v>
      </c>
      <c r="E1333" s="2">
        <v>1332</v>
      </c>
      <c r="F1333" s="2">
        <v>5</v>
      </c>
      <c r="G1333" s="2" t="s">
        <v>2333</v>
      </c>
      <c r="H1333" s="2" t="s">
        <v>2872</v>
      </c>
      <c r="I1333" s="2">
        <v>4</v>
      </c>
      <c r="L1333" s="2">
        <v>5</v>
      </c>
      <c r="M1333" s="2" t="s">
        <v>6041</v>
      </c>
      <c r="N1333" s="2" t="s">
        <v>6042</v>
      </c>
      <c r="S1333" s="2" t="s">
        <v>51</v>
      </c>
      <c r="T1333" s="2" t="s">
        <v>2942</v>
      </c>
      <c r="W1333" s="2" t="s">
        <v>520</v>
      </c>
      <c r="X1333" s="2" t="s">
        <v>3006</v>
      </c>
      <c r="Y1333" s="2" t="s">
        <v>48</v>
      </c>
      <c r="Z1333" s="2" t="s">
        <v>3034</v>
      </c>
      <c r="AC1333" s="2">
        <v>36</v>
      </c>
      <c r="AD1333" s="2" t="s">
        <v>449</v>
      </c>
      <c r="AE1333" s="2" t="s">
        <v>3851</v>
      </c>
      <c r="AJ1333" s="2" t="s">
        <v>50</v>
      </c>
      <c r="AK1333" s="2" t="s">
        <v>3865</v>
      </c>
      <c r="AL1333" s="2" t="s">
        <v>303</v>
      </c>
      <c r="AM1333" s="2" t="s">
        <v>3890</v>
      </c>
      <c r="AT1333" s="2" t="s">
        <v>40</v>
      </c>
      <c r="AU1333" s="2" t="s">
        <v>3927</v>
      </c>
      <c r="AV1333" s="2" t="s">
        <v>2483</v>
      </c>
      <c r="AW1333" s="2" t="s">
        <v>4241</v>
      </c>
      <c r="BG1333" s="2" t="s">
        <v>40</v>
      </c>
      <c r="BH1333" s="2" t="s">
        <v>3927</v>
      </c>
      <c r="BI1333" s="2" t="s">
        <v>2484</v>
      </c>
      <c r="BJ1333" s="2" t="s">
        <v>4571</v>
      </c>
      <c r="BK1333" s="2" t="s">
        <v>40</v>
      </c>
      <c r="BL1333" s="2" t="s">
        <v>3927</v>
      </c>
      <c r="BM1333" s="2" t="s">
        <v>2485</v>
      </c>
      <c r="BN1333" s="2" t="s">
        <v>4833</v>
      </c>
      <c r="BO1333" s="2" t="s">
        <v>40</v>
      </c>
      <c r="BP1333" s="2" t="s">
        <v>3927</v>
      </c>
      <c r="BQ1333" s="2" t="s">
        <v>2486</v>
      </c>
      <c r="BR1333" s="2" t="s">
        <v>5098</v>
      </c>
      <c r="BS1333" s="2" t="s">
        <v>2487</v>
      </c>
      <c r="BT1333" s="2" t="s">
        <v>5157</v>
      </c>
    </row>
    <row r="1334" spans="1:72" ht="13.5" customHeight="1">
      <c r="A1334" s="5" t="str">
        <f t="shared" si="71"/>
        <v>1861_각현내_073</v>
      </c>
      <c r="B1334" s="2">
        <v>1861</v>
      </c>
      <c r="C1334" s="2" t="s">
        <v>5173</v>
      </c>
      <c r="D1334" s="2" t="s">
        <v>5174</v>
      </c>
      <c r="E1334" s="2">
        <v>1333</v>
      </c>
      <c r="F1334" s="2">
        <v>5</v>
      </c>
      <c r="G1334" s="2" t="s">
        <v>2333</v>
      </c>
      <c r="H1334" s="2" t="s">
        <v>2872</v>
      </c>
      <c r="I1334" s="2">
        <v>4</v>
      </c>
      <c r="L1334" s="2">
        <v>5</v>
      </c>
      <c r="M1334" s="2" t="s">
        <v>6041</v>
      </c>
      <c r="N1334" s="2" t="s">
        <v>6042</v>
      </c>
      <c r="T1334" s="2" t="s">
        <v>5221</v>
      </c>
      <c r="U1334" s="2" t="s">
        <v>66</v>
      </c>
      <c r="V1334" s="2" t="s">
        <v>2961</v>
      </c>
      <c r="Y1334" s="2" t="s">
        <v>2488</v>
      </c>
      <c r="Z1334" s="2" t="s">
        <v>3714</v>
      </c>
      <c r="AC1334" s="2">
        <v>20</v>
      </c>
      <c r="AD1334" s="2" t="s">
        <v>114</v>
      </c>
      <c r="AE1334" s="2" t="s">
        <v>3820</v>
      </c>
    </row>
    <row r="1335" spans="1:72" ht="13.5" customHeight="1">
      <c r="A1335" s="5" t="str">
        <f t="shared" si="71"/>
        <v>1861_각현내_073</v>
      </c>
      <c r="B1335" s="2">
        <v>1861</v>
      </c>
      <c r="C1335" s="2" t="s">
        <v>5173</v>
      </c>
      <c r="D1335" s="2" t="s">
        <v>5174</v>
      </c>
      <c r="E1335" s="2">
        <v>1334</v>
      </c>
      <c r="F1335" s="2">
        <v>5</v>
      </c>
      <c r="G1335" s="2" t="s">
        <v>2333</v>
      </c>
      <c r="H1335" s="2" t="s">
        <v>2872</v>
      </c>
      <c r="I1335" s="2">
        <v>5</v>
      </c>
      <c r="J1335" s="2" t="s">
        <v>2489</v>
      </c>
      <c r="K1335" s="2" t="s">
        <v>2920</v>
      </c>
      <c r="L1335" s="2">
        <v>1</v>
      </c>
      <c r="M1335" s="2" t="s">
        <v>6043</v>
      </c>
      <c r="N1335" s="2" t="s">
        <v>6044</v>
      </c>
      <c r="O1335" s="2" t="s">
        <v>6</v>
      </c>
      <c r="P1335" s="2" t="s">
        <v>2927</v>
      </c>
      <c r="T1335" s="2" t="s">
        <v>5220</v>
      </c>
      <c r="U1335" s="2" t="s">
        <v>55</v>
      </c>
      <c r="V1335" s="2" t="s">
        <v>2962</v>
      </c>
      <c r="W1335" s="2" t="s">
        <v>284</v>
      </c>
      <c r="X1335" s="2" t="s">
        <v>3000</v>
      </c>
      <c r="Y1335" s="2" t="s">
        <v>2490</v>
      </c>
      <c r="Z1335" s="2" t="s">
        <v>3715</v>
      </c>
      <c r="AC1335" s="2">
        <v>41</v>
      </c>
      <c r="AD1335" s="2" t="s">
        <v>374</v>
      </c>
      <c r="AE1335" s="2" t="s">
        <v>3848</v>
      </c>
      <c r="AJ1335" s="2" t="s">
        <v>17</v>
      </c>
      <c r="AK1335" s="2" t="s">
        <v>3864</v>
      </c>
      <c r="AL1335" s="2" t="s">
        <v>142</v>
      </c>
      <c r="AM1335" s="2" t="s">
        <v>3884</v>
      </c>
      <c r="AT1335" s="2" t="s">
        <v>40</v>
      </c>
      <c r="AU1335" s="2" t="s">
        <v>3927</v>
      </c>
      <c r="AV1335" s="2" t="s">
        <v>2440</v>
      </c>
      <c r="AW1335" s="2" t="s">
        <v>4233</v>
      </c>
      <c r="BG1335" s="2" t="s">
        <v>40</v>
      </c>
      <c r="BH1335" s="2" t="s">
        <v>3927</v>
      </c>
      <c r="BI1335" s="2" t="s">
        <v>2861</v>
      </c>
      <c r="BJ1335" s="2" t="s">
        <v>4564</v>
      </c>
      <c r="BK1335" s="2" t="s">
        <v>40</v>
      </c>
      <c r="BL1335" s="2" t="s">
        <v>3927</v>
      </c>
      <c r="BM1335" s="2" t="s">
        <v>2441</v>
      </c>
      <c r="BN1335" s="2" t="s">
        <v>4318</v>
      </c>
      <c r="BO1335" s="2" t="s">
        <v>40</v>
      </c>
      <c r="BP1335" s="2" t="s">
        <v>3927</v>
      </c>
      <c r="BQ1335" s="2" t="s">
        <v>2442</v>
      </c>
      <c r="BR1335" s="2" t="s">
        <v>5091</v>
      </c>
      <c r="BS1335" s="2" t="s">
        <v>101</v>
      </c>
      <c r="BT1335" s="2" t="s">
        <v>3895</v>
      </c>
    </row>
    <row r="1336" spans="1:72" ht="13.5" customHeight="1">
      <c r="A1336" s="5" t="str">
        <f t="shared" ref="A1336:A1353" si="72">HYPERLINK("http://kyu.snu.ac.kr/sdhj/index.jsp?type=hj/GK14785_00_IH_0001_074.jpg","1861_각현내_074")</f>
        <v>1861_각현내_074</v>
      </c>
      <c r="B1336" s="2">
        <v>1861</v>
      </c>
      <c r="C1336" s="2" t="s">
        <v>5173</v>
      </c>
      <c r="D1336" s="2" t="s">
        <v>5174</v>
      </c>
      <c r="E1336" s="2">
        <v>1335</v>
      </c>
      <c r="F1336" s="2">
        <v>5</v>
      </c>
      <c r="G1336" s="2" t="s">
        <v>2333</v>
      </c>
      <c r="H1336" s="2" t="s">
        <v>2872</v>
      </c>
      <c r="I1336" s="2">
        <v>5</v>
      </c>
      <c r="L1336" s="2">
        <v>1</v>
      </c>
      <c r="M1336" s="2" t="s">
        <v>6043</v>
      </c>
      <c r="N1336" s="2" t="s">
        <v>6044</v>
      </c>
      <c r="S1336" s="2" t="s">
        <v>51</v>
      </c>
      <c r="T1336" s="2" t="s">
        <v>2942</v>
      </c>
      <c r="W1336" s="2" t="s">
        <v>127</v>
      </c>
      <c r="X1336" s="2" t="s">
        <v>2989</v>
      </c>
      <c r="Y1336" s="2" t="s">
        <v>48</v>
      </c>
      <c r="Z1336" s="2" t="s">
        <v>3034</v>
      </c>
      <c r="AC1336" s="2">
        <v>37</v>
      </c>
      <c r="AD1336" s="2" t="s">
        <v>285</v>
      </c>
      <c r="AE1336" s="2" t="s">
        <v>3840</v>
      </c>
      <c r="AJ1336" s="2" t="s">
        <v>17</v>
      </c>
      <c r="AK1336" s="2" t="s">
        <v>3864</v>
      </c>
      <c r="AL1336" s="2" t="s">
        <v>130</v>
      </c>
      <c r="AM1336" s="2" t="s">
        <v>3873</v>
      </c>
      <c r="AT1336" s="2" t="s">
        <v>40</v>
      </c>
      <c r="AU1336" s="2" t="s">
        <v>3927</v>
      </c>
      <c r="AV1336" s="2" t="s">
        <v>762</v>
      </c>
      <c r="AW1336" s="2" t="s">
        <v>4235</v>
      </c>
      <c r="BG1336" s="2" t="s">
        <v>40</v>
      </c>
      <c r="BH1336" s="2" t="s">
        <v>3927</v>
      </c>
      <c r="BI1336" s="2" t="s">
        <v>2448</v>
      </c>
      <c r="BJ1336" s="2" t="s">
        <v>4566</v>
      </c>
      <c r="BK1336" s="2" t="s">
        <v>40</v>
      </c>
      <c r="BL1336" s="2" t="s">
        <v>3927</v>
      </c>
      <c r="BM1336" s="2" t="s">
        <v>2449</v>
      </c>
      <c r="BN1336" s="2" t="s">
        <v>4829</v>
      </c>
      <c r="BO1336" s="2" t="s">
        <v>40</v>
      </c>
      <c r="BP1336" s="2" t="s">
        <v>3927</v>
      </c>
      <c r="BQ1336" s="2" t="s">
        <v>2450</v>
      </c>
      <c r="BR1336" s="2" t="s">
        <v>5092</v>
      </c>
      <c r="BS1336" s="2" t="s">
        <v>89</v>
      </c>
      <c r="BT1336" s="2" t="s">
        <v>3870</v>
      </c>
    </row>
    <row r="1337" spans="1:72" ht="13.5" customHeight="1">
      <c r="A1337" s="5" t="str">
        <f t="shared" si="72"/>
        <v>1861_각현내_074</v>
      </c>
      <c r="B1337" s="2">
        <v>1861</v>
      </c>
      <c r="C1337" s="2" t="s">
        <v>5173</v>
      </c>
      <c r="D1337" s="2" t="s">
        <v>5174</v>
      </c>
      <c r="E1337" s="2">
        <v>1336</v>
      </c>
      <c r="F1337" s="2">
        <v>5</v>
      </c>
      <c r="G1337" s="2" t="s">
        <v>2333</v>
      </c>
      <c r="H1337" s="2" t="s">
        <v>2872</v>
      </c>
      <c r="I1337" s="2">
        <v>5</v>
      </c>
      <c r="L1337" s="2">
        <v>1</v>
      </c>
      <c r="M1337" s="2" t="s">
        <v>6043</v>
      </c>
      <c r="N1337" s="2" t="s">
        <v>6044</v>
      </c>
      <c r="T1337" s="2" t="s">
        <v>5221</v>
      </c>
      <c r="U1337" s="2" t="s">
        <v>66</v>
      </c>
      <c r="V1337" s="2" t="s">
        <v>2961</v>
      </c>
      <c r="Y1337" s="2" t="s">
        <v>2491</v>
      </c>
      <c r="Z1337" s="2" t="s">
        <v>3716</v>
      </c>
      <c r="AC1337" s="2">
        <v>8</v>
      </c>
      <c r="AD1337" s="2" t="s">
        <v>310</v>
      </c>
      <c r="AE1337" s="2" t="s">
        <v>3403</v>
      </c>
    </row>
    <row r="1338" spans="1:72" ht="13.5" customHeight="1">
      <c r="A1338" s="5" t="str">
        <f t="shared" si="72"/>
        <v>1861_각현내_074</v>
      </c>
      <c r="B1338" s="2">
        <v>1861</v>
      </c>
      <c r="C1338" s="2" t="s">
        <v>5173</v>
      </c>
      <c r="D1338" s="2" t="s">
        <v>5174</v>
      </c>
      <c r="E1338" s="2">
        <v>1337</v>
      </c>
      <c r="F1338" s="2">
        <v>5</v>
      </c>
      <c r="G1338" s="2" t="s">
        <v>2333</v>
      </c>
      <c r="H1338" s="2" t="s">
        <v>2872</v>
      </c>
      <c r="I1338" s="2">
        <v>5</v>
      </c>
      <c r="L1338" s="2">
        <v>2</v>
      </c>
      <c r="M1338" s="2" t="s">
        <v>5711</v>
      </c>
      <c r="N1338" s="2" t="s">
        <v>5712</v>
      </c>
      <c r="T1338" s="2" t="s">
        <v>5220</v>
      </c>
      <c r="U1338" s="2" t="s">
        <v>143</v>
      </c>
      <c r="V1338" s="2" t="s">
        <v>2964</v>
      </c>
      <c r="W1338" s="2" t="s">
        <v>135</v>
      </c>
      <c r="X1338" s="2" t="s">
        <v>2990</v>
      </c>
      <c r="Y1338" s="2" t="s">
        <v>10</v>
      </c>
      <c r="Z1338" s="2" t="s">
        <v>2986</v>
      </c>
      <c r="AC1338" s="2">
        <v>64</v>
      </c>
      <c r="AD1338" s="2" t="s">
        <v>65</v>
      </c>
      <c r="AE1338" s="2" t="s">
        <v>3807</v>
      </c>
      <c r="AJ1338" s="2" t="s">
        <v>17</v>
      </c>
      <c r="AK1338" s="2" t="s">
        <v>3864</v>
      </c>
      <c r="AL1338" s="2" t="s">
        <v>39</v>
      </c>
      <c r="AM1338" s="2" t="s">
        <v>3867</v>
      </c>
      <c r="AT1338" s="2" t="s">
        <v>137</v>
      </c>
      <c r="AU1338" s="2" t="s">
        <v>2972</v>
      </c>
      <c r="AV1338" s="2" t="s">
        <v>2492</v>
      </c>
      <c r="AW1338" s="2" t="s">
        <v>4242</v>
      </c>
      <c r="BG1338" s="2" t="s">
        <v>137</v>
      </c>
      <c r="BH1338" s="2" t="s">
        <v>2972</v>
      </c>
      <c r="BI1338" s="2" t="s">
        <v>2493</v>
      </c>
      <c r="BJ1338" s="2" t="s">
        <v>4572</v>
      </c>
      <c r="BK1338" s="2" t="s">
        <v>137</v>
      </c>
      <c r="BL1338" s="2" t="s">
        <v>2972</v>
      </c>
      <c r="BM1338" s="2" t="s">
        <v>2494</v>
      </c>
      <c r="BN1338" s="2" t="s">
        <v>4834</v>
      </c>
      <c r="BO1338" s="2" t="s">
        <v>137</v>
      </c>
      <c r="BP1338" s="2" t="s">
        <v>2972</v>
      </c>
      <c r="BQ1338" s="2" t="s">
        <v>2495</v>
      </c>
      <c r="BR1338" s="2" t="s">
        <v>5099</v>
      </c>
      <c r="BS1338" s="2" t="s">
        <v>214</v>
      </c>
      <c r="BT1338" s="2" t="s">
        <v>3896</v>
      </c>
    </row>
    <row r="1339" spans="1:72" ht="13.5" customHeight="1">
      <c r="A1339" s="5" t="str">
        <f t="shared" si="72"/>
        <v>1861_각현내_074</v>
      </c>
      <c r="B1339" s="2">
        <v>1861</v>
      </c>
      <c r="C1339" s="2" t="s">
        <v>5173</v>
      </c>
      <c r="D1339" s="2" t="s">
        <v>5174</v>
      </c>
      <c r="E1339" s="2">
        <v>1338</v>
      </c>
      <c r="F1339" s="2">
        <v>5</v>
      </c>
      <c r="G1339" s="2" t="s">
        <v>2333</v>
      </c>
      <c r="H1339" s="2" t="s">
        <v>2872</v>
      </c>
      <c r="I1339" s="2">
        <v>5</v>
      </c>
      <c r="L1339" s="2">
        <v>2</v>
      </c>
      <c r="M1339" s="2" t="s">
        <v>5711</v>
      </c>
      <c r="N1339" s="2" t="s">
        <v>5712</v>
      </c>
      <c r="S1339" s="2" t="s">
        <v>109</v>
      </c>
      <c r="T1339" s="2" t="s">
        <v>2945</v>
      </c>
      <c r="U1339" s="2" t="s">
        <v>1435</v>
      </c>
      <c r="V1339" s="2" t="s">
        <v>2980</v>
      </c>
      <c r="W1339" s="2" t="s">
        <v>135</v>
      </c>
      <c r="X1339" s="2" t="s">
        <v>2990</v>
      </c>
      <c r="Y1339" s="2" t="s">
        <v>2496</v>
      </c>
      <c r="Z1339" s="2" t="s">
        <v>3717</v>
      </c>
      <c r="AC1339" s="2">
        <v>32</v>
      </c>
      <c r="AD1339" s="2" t="s">
        <v>129</v>
      </c>
      <c r="AE1339" s="2" t="s">
        <v>3826</v>
      </c>
    </row>
    <row r="1340" spans="1:72" ht="13.5" customHeight="1">
      <c r="A1340" s="5" t="str">
        <f t="shared" si="72"/>
        <v>1861_각현내_074</v>
      </c>
      <c r="B1340" s="2">
        <v>1861</v>
      </c>
      <c r="C1340" s="2" t="s">
        <v>5173</v>
      </c>
      <c r="D1340" s="2" t="s">
        <v>5174</v>
      </c>
      <c r="E1340" s="2">
        <v>1339</v>
      </c>
      <c r="F1340" s="2">
        <v>5</v>
      </c>
      <c r="G1340" s="2" t="s">
        <v>2333</v>
      </c>
      <c r="H1340" s="2" t="s">
        <v>2872</v>
      </c>
      <c r="I1340" s="2">
        <v>5</v>
      </c>
      <c r="L1340" s="2">
        <v>3</v>
      </c>
      <c r="M1340" s="2" t="s">
        <v>6045</v>
      </c>
      <c r="N1340" s="2" t="s">
        <v>6046</v>
      </c>
      <c r="O1340" s="2" t="s">
        <v>6</v>
      </c>
      <c r="P1340" s="2" t="s">
        <v>2927</v>
      </c>
      <c r="T1340" s="2" t="s">
        <v>5220</v>
      </c>
      <c r="U1340" s="2" t="s">
        <v>55</v>
      </c>
      <c r="V1340" s="2" t="s">
        <v>2962</v>
      </c>
      <c r="W1340" s="2" t="s">
        <v>163</v>
      </c>
      <c r="X1340" s="2" t="s">
        <v>2992</v>
      </c>
      <c r="Y1340" s="2" t="s">
        <v>2497</v>
      </c>
      <c r="Z1340" s="2" t="s">
        <v>3718</v>
      </c>
      <c r="AC1340" s="2">
        <v>34</v>
      </c>
      <c r="AD1340" s="2" t="s">
        <v>136</v>
      </c>
      <c r="AE1340" s="2" t="s">
        <v>3827</v>
      </c>
      <c r="AJ1340" s="2" t="s">
        <v>17</v>
      </c>
      <c r="AK1340" s="2" t="s">
        <v>3864</v>
      </c>
      <c r="AL1340" s="2" t="s">
        <v>164</v>
      </c>
      <c r="AM1340" s="2" t="s">
        <v>3876</v>
      </c>
      <c r="AT1340" s="2" t="s">
        <v>40</v>
      </c>
      <c r="AU1340" s="2" t="s">
        <v>3927</v>
      </c>
      <c r="AV1340" s="2" t="s">
        <v>2498</v>
      </c>
      <c r="AW1340" s="2" t="s">
        <v>4243</v>
      </c>
      <c r="BG1340" s="2" t="s">
        <v>40</v>
      </c>
      <c r="BH1340" s="2" t="s">
        <v>3927</v>
      </c>
      <c r="BI1340" s="2" t="s">
        <v>2499</v>
      </c>
      <c r="BJ1340" s="2" t="s">
        <v>3139</v>
      </c>
      <c r="BK1340" s="2" t="s">
        <v>40</v>
      </c>
      <c r="BL1340" s="2" t="s">
        <v>3927</v>
      </c>
      <c r="BM1340" s="2" t="s">
        <v>2500</v>
      </c>
      <c r="BN1340" s="2" t="s">
        <v>4835</v>
      </c>
      <c r="BO1340" s="2" t="s">
        <v>335</v>
      </c>
      <c r="BP1340" s="2" t="s">
        <v>3929</v>
      </c>
      <c r="BQ1340" s="2" t="s">
        <v>2501</v>
      </c>
      <c r="BR1340" s="2" t="s">
        <v>5100</v>
      </c>
      <c r="BS1340" s="2" t="s">
        <v>625</v>
      </c>
      <c r="BT1340" s="2" t="s">
        <v>3283</v>
      </c>
    </row>
    <row r="1341" spans="1:72" ht="13.5" customHeight="1">
      <c r="A1341" s="5" t="str">
        <f t="shared" si="72"/>
        <v>1861_각현내_074</v>
      </c>
      <c r="B1341" s="2">
        <v>1861</v>
      </c>
      <c r="C1341" s="2" t="s">
        <v>5173</v>
      </c>
      <c r="D1341" s="2" t="s">
        <v>5174</v>
      </c>
      <c r="E1341" s="2">
        <v>1340</v>
      </c>
      <c r="F1341" s="2">
        <v>5</v>
      </c>
      <c r="G1341" s="2" t="s">
        <v>2333</v>
      </c>
      <c r="H1341" s="2" t="s">
        <v>2872</v>
      </c>
      <c r="I1341" s="2">
        <v>5</v>
      </c>
      <c r="L1341" s="2">
        <v>3</v>
      </c>
      <c r="M1341" s="2" t="s">
        <v>6045</v>
      </c>
      <c r="N1341" s="2" t="s">
        <v>6046</v>
      </c>
      <c r="S1341" s="2" t="s">
        <v>51</v>
      </c>
      <c r="T1341" s="2" t="s">
        <v>2942</v>
      </c>
      <c r="W1341" s="2" t="s">
        <v>47</v>
      </c>
      <c r="X1341" s="2" t="s">
        <v>5196</v>
      </c>
      <c r="Y1341" s="2" t="s">
        <v>48</v>
      </c>
      <c r="Z1341" s="2" t="s">
        <v>3034</v>
      </c>
      <c r="AC1341" s="2">
        <v>39</v>
      </c>
      <c r="AD1341" s="2" t="s">
        <v>156</v>
      </c>
      <c r="AE1341" s="2" t="s">
        <v>3829</v>
      </c>
      <c r="AJ1341" s="2" t="s">
        <v>50</v>
      </c>
      <c r="AK1341" s="2" t="s">
        <v>3865</v>
      </c>
      <c r="AL1341" s="2" t="s">
        <v>2502</v>
      </c>
      <c r="AM1341" s="2" t="s">
        <v>5276</v>
      </c>
      <c r="AT1341" s="2" t="s">
        <v>40</v>
      </c>
      <c r="AU1341" s="2" t="s">
        <v>3927</v>
      </c>
      <c r="AV1341" s="2" t="s">
        <v>2503</v>
      </c>
      <c r="AW1341" s="2" t="s">
        <v>4244</v>
      </c>
      <c r="BG1341" s="2" t="s">
        <v>40</v>
      </c>
      <c r="BH1341" s="2" t="s">
        <v>3927</v>
      </c>
      <c r="BI1341" s="2" t="s">
        <v>2504</v>
      </c>
      <c r="BJ1341" s="2" t="s">
        <v>3101</v>
      </c>
      <c r="BK1341" s="2" t="s">
        <v>40</v>
      </c>
      <c r="BL1341" s="2" t="s">
        <v>3927</v>
      </c>
      <c r="BM1341" s="2" t="s">
        <v>2505</v>
      </c>
      <c r="BN1341" s="2" t="s">
        <v>4836</v>
      </c>
      <c r="BO1341" s="2" t="s">
        <v>40</v>
      </c>
      <c r="BP1341" s="2" t="s">
        <v>3927</v>
      </c>
      <c r="BQ1341" s="2" t="s">
        <v>2506</v>
      </c>
      <c r="BR1341" s="2" t="s">
        <v>5101</v>
      </c>
      <c r="BS1341" s="2" t="s">
        <v>2507</v>
      </c>
      <c r="BT1341" s="2" t="s">
        <v>5158</v>
      </c>
    </row>
    <row r="1342" spans="1:72" ht="13.5" customHeight="1">
      <c r="A1342" s="5" t="str">
        <f t="shared" si="72"/>
        <v>1861_각현내_074</v>
      </c>
      <c r="B1342" s="2">
        <v>1861</v>
      </c>
      <c r="C1342" s="2" t="s">
        <v>5173</v>
      </c>
      <c r="D1342" s="2" t="s">
        <v>5174</v>
      </c>
      <c r="E1342" s="2">
        <v>1341</v>
      </c>
      <c r="F1342" s="2">
        <v>5</v>
      </c>
      <c r="G1342" s="2" t="s">
        <v>2333</v>
      </c>
      <c r="H1342" s="2" t="s">
        <v>2872</v>
      </c>
      <c r="I1342" s="2">
        <v>5</v>
      </c>
      <c r="L1342" s="2">
        <v>3</v>
      </c>
      <c r="M1342" s="2" t="s">
        <v>6045</v>
      </c>
      <c r="N1342" s="2" t="s">
        <v>6046</v>
      </c>
      <c r="T1342" s="2" t="s">
        <v>5221</v>
      </c>
      <c r="U1342" s="2" t="s">
        <v>66</v>
      </c>
      <c r="V1342" s="2" t="s">
        <v>2961</v>
      </c>
      <c r="Y1342" s="2" t="s">
        <v>2053</v>
      </c>
      <c r="Z1342" s="2" t="s">
        <v>3598</v>
      </c>
      <c r="AC1342" s="2">
        <v>50</v>
      </c>
      <c r="AD1342" s="2" t="s">
        <v>74</v>
      </c>
      <c r="AE1342" s="2" t="s">
        <v>3810</v>
      </c>
    </row>
    <row r="1343" spans="1:72" ht="13.5" customHeight="1">
      <c r="A1343" s="5" t="str">
        <f t="shared" si="72"/>
        <v>1861_각현내_074</v>
      </c>
      <c r="B1343" s="2">
        <v>1861</v>
      </c>
      <c r="C1343" s="2" t="s">
        <v>5173</v>
      </c>
      <c r="D1343" s="2" t="s">
        <v>5174</v>
      </c>
      <c r="E1343" s="2">
        <v>1342</v>
      </c>
      <c r="F1343" s="2">
        <v>5</v>
      </c>
      <c r="G1343" s="2" t="s">
        <v>2333</v>
      </c>
      <c r="H1343" s="2" t="s">
        <v>2872</v>
      </c>
      <c r="I1343" s="2">
        <v>5</v>
      </c>
      <c r="L1343" s="2">
        <v>3</v>
      </c>
      <c r="M1343" s="2" t="s">
        <v>6045</v>
      </c>
      <c r="N1343" s="2" t="s">
        <v>6046</v>
      </c>
      <c r="T1343" s="2" t="s">
        <v>5221</v>
      </c>
      <c r="U1343" s="2" t="s">
        <v>66</v>
      </c>
      <c r="V1343" s="2" t="s">
        <v>2961</v>
      </c>
      <c r="Y1343" s="2" t="s">
        <v>2508</v>
      </c>
      <c r="Z1343" s="2" t="s">
        <v>3719</v>
      </c>
      <c r="AC1343" s="2">
        <v>17</v>
      </c>
      <c r="AD1343" s="2" t="s">
        <v>809</v>
      </c>
      <c r="AE1343" s="2" t="s">
        <v>3858</v>
      </c>
    </row>
    <row r="1344" spans="1:72" ht="13.5" customHeight="1">
      <c r="A1344" s="5" t="str">
        <f t="shared" si="72"/>
        <v>1861_각현내_074</v>
      </c>
      <c r="B1344" s="2">
        <v>1861</v>
      </c>
      <c r="C1344" s="2" t="s">
        <v>5173</v>
      </c>
      <c r="D1344" s="2" t="s">
        <v>5174</v>
      </c>
      <c r="E1344" s="2">
        <v>1343</v>
      </c>
      <c r="F1344" s="2">
        <v>5</v>
      </c>
      <c r="G1344" s="2" t="s">
        <v>2333</v>
      </c>
      <c r="H1344" s="2" t="s">
        <v>2872</v>
      </c>
      <c r="I1344" s="2">
        <v>5</v>
      </c>
      <c r="L1344" s="2">
        <v>3</v>
      </c>
      <c r="M1344" s="2" t="s">
        <v>6045</v>
      </c>
      <c r="N1344" s="2" t="s">
        <v>6046</v>
      </c>
      <c r="T1344" s="2" t="s">
        <v>5221</v>
      </c>
      <c r="U1344" s="2" t="s">
        <v>66</v>
      </c>
      <c r="V1344" s="2" t="s">
        <v>2961</v>
      </c>
      <c r="Y1344" s="2" t="s">
        <v>2509</v>
      </c>
      <c r="Z1344" s="2" t="s">
        <v>3720</v>
      </c>
      <c r="AC1344" s="2">
        <v>43</v>
      </c>
      <c r="AD1344" s="2" t="s">
        <v>331</v>
      </c>
      <c r="AE1344" s="2" t="s">
        <v>3844</v>
      </c>
    </row>
    <row r="1345" spans="1:72" ht="13.5" customHeight="1">
      <c r="A1345" s="5" t="str">
        <f t="shared" si="72"/>
        <v>1861_각현내_074</v>
      </c>
      <c r="B1345" s="2">
        <v>1861</v>
      </c>
      <c r="C1345" s="2" t="s">
        <v>5173</v>
      </c>
      <c r="D1345" s="2" t="s">
        <v>5174</v>
      </c>
      <c r="E1345" s="2">
        <v>1344</v>
      </c>
      <c r="F1345" s="2">
        <v>5</v>
      </c>
      <c r="G1345" s="2" t="s">
        <v>2333</v>
      </c>
      <c r="H1345" s="2" t="s">
        <v>2872</v>
      </c>
      <c r="I1345" s="2">
        <v>5</v>
      </c>
      <c r="L1345" s="2">
        <v>3</v>
      </c>
      <c r="M1345" s="2" t="s">
        <v>6045</v>
      </c>
      <c r="N1345" s="2" t="s">
        <v>6046</v>
      </c>
      <c r="T1345" s="2" t="s">
        <v>5221</v>
      </c>
      <c r="U1345" s="2" t="s">
        <v>66</v>
      </c>
      <c r="V1345" s="2" t="s">
        <v>2961</v>
      </c>
      <c r="Y1345" s="2" t="s">
        <v>2510</v>
      </c>
      <c r="Z1345" s="2" t="s">
        <v>3721</v>
      </c>
      <c r="AC1345" s="2">
        <v>13</v>
      </c>
      <c r="AD1345" s="2" t="s">
        <v>72</v>
      </c>
      <c r="AE1345" s="2" t="s">
        <v>3809</v>
      </c>
    </row>
    <row r="1346" spans="1:72" ht="13.5" customHeight="1">
      <c r="A1346" s="5" t="str">
        <f t="shared" si="72"/>
        <v>1861_각현내_074</v>
      </c>
      <c r="B1346" s="2">
        <v>1861</v>
      </c>
      <c r="C1346" s="2" t="s">
        <v>5173</v>
      </c>
      <c r="D1346" s="2" t="s">
        <v>5174</v>
      </c>
      <c r="E1346" s="2">
        <v>1345</v>
      </c>
      <c r="F1346" s="2">
        <v>5</v>
      </c>
      <c r="G1346" s="2" t="s">
        <v>2333</v>
      </c>
      <c r="H1346" s="2" t="s">
        <v>2872</v>
      </c>
      <c r="I1346" s="2">
        <v>5</v>
      </c>
      <c r="L1346" s="2">
        <v>3</v>
      </c>
      <c r="M1346" s="2" t="s">
        <v>6045</v>
      </c>
      <c r="N1346" s="2" t="s">
        <v>6046</v>
      </c>
      <c r="T1346" s="2" t="s">
        <v>5221</v>
      </c>
      <c r="U1346" s="2" t="s">
        <v>63</v>
      </c>
      <c r="V1346" s="2" t="s">
        <v>2960</v>
      </c>
      <c r="Y1346" s="2" t="s">
        <v>1733</v>
      </c>
      <c r="Z1346" s="2" t="s">
        <v>3489</v>
      </c>
      <c r="AC1346" s="2">
        <v>10</v>
      </c>
      <c r="AD1346" s="2" t="s">
        <v>902</v>
      </c>
      <c r="AE1346" s="2" t="s">
        <v>3859</v>
      </c>
    </row>
    <row r="1347" spans="1:72" ht="13.5" customHeight="1">
      <c r="A1347" s="5" t="str">
        <f t="shared" si="72"/>
        <v>1861_각현내_074</v>
      </c>
      <c r="B1347" s="2">
        <v>1861</v>
      </c>
      <c r="C1347" s="2" t="s">
        <v>5173</v>
      </c>
      <c r="D1347" s="2" t="s">
        <v>5174</v>
      </c>
      <c r="E1347" s="2">
        <v>1346</v>
      </c>
      <c r="F1347" s="2">
        <v>5</v>
      </c>
      <c r="G1347" s="2" t="s">
        <v>2333</v>
      </c>
      <c r="H1347" s="2" t="s">
        <v>2872</v>
      </c>
      <c r="I1347" s="2">
        <v>5</v>
      </c>
      <c r="L1347" s="2">
        <v>3</v>
      </c>
      <c r="M1347" s="2" t="s">
        <v>6045</v>
      </c>
      <c r="N1347" s="2" t="s">
        <v>6046</v>
      </c>
      <c r="T1347" s="2" t="s">
        <v>5221</v>
      </c>
      <c r="U1347" s="2" t="s">
        <v>63</v>
      </c>
      <c r="V1347" s="2" t="s">
        <v>2960</v>
      </c>
      <c r="Y1347" s="2" t="s">
        <v>2511</v>
      </c>
      <c r="Z1347" s="2" t="s">
        <v>3722</v>
      </c>
      <c r="AC1347" s="2">
        <v>13</v>
      </c>
      <c r="AD1347" s="2" t="s">
        <v>374</v>
      </c>
      <c r="AE1347" s="2" t="s">
        <v>3848</v>
      </c>
    </row>
    <row r="1348" spans="1:72" ht="13.5" customHeight="1">
      <c r="A1348" s="5" t="str">
        <f t="shared" si="72"/>
        <v>1861_각현내_074</v>
      </c>
      <c r="B1348" s="2">
        <v>1861</v>
      </c>
      <c r="C1348" s="2" t="s">
        <v>5173</v>
      </c>
      <c r="D1348" s="2" t="s">
        <v>5174</v>
      </c>
      <c r="E1348" s="2">
        <v>1347</v>
      </c>
      <c r="F1348" s="2">
        <v>5</v>
      </c>
      <c r="G1348" s="2" t="s">
        <v>2333</v>
      </c>
      <c r="H1348" s="2" t="s">
        <v>2872</v>
      </c>
      <c r="I1348" s="2">
        <v>5</v>
      </c>
      <c r="L1348" s="2">
        <v>4</v>
      </c>
      <c r="M1348" s="2" t="s">
        <v>6047</v>
      </c>
      <c r="N1348" s="2" t="s">
        <v>6048</v>
      </c>
      <c r="O1348" s="2" t="s">
        <v>6</v>
      </c>
      <c r="P1348" s="2" t="s">
        <v>2927</v>
      </c>
      <c r="T1348" s="2" t="s">
        <v>5220</v>
      </c>
      <c r="U1348" s="2" t="s">
        <v>55</v>
      </c>
      <c r="V1348" s="2" t="s">
        <v>2962</v>
      </c>
      <c r="W1348" s="2" t="s">
        <v>163</v>
      </c>
      <c r="X1348" s="2" t="s">
        <v>2992</v>
      </c>
      <c r="Y1348" s="2" t="s">
        <v>2512</v>
      </c>
      <c r="Z1348" s="2" t="s">
        <v>3723</v>
      </c>
      <c r="AC1348" s="2">
        <v>38</v>
      </c>
      <c r="AD1348" s="2" t="s">
        <v>278</v>
      </c>
      <c r="AE1348" s="2" t="s">
        <v>3839</v>
      </c>
      <c r="AJ1348" s="2" t="s">
        <v>17</v>
      </c>
      <c r="AK1348" s="2" t="s">
        <v>3864</v>
      </c>
      <c r="AL1348" s="2" t="s">
        <v>164</v>
      </c>
      <c r="AM1348" s="2" t="s">
        <v>3876</v>
      </c>
      <c r="AT1348" s="2" t="s">
        <v>40</v>
      </c>
      <c r="AU1348" s="2" t="s">
        <v>3927</v>
      </c>
      <c r="AV1348" s="2" t="s">
        <v>2513</v>
      </c>
      <c r="AW1348" s="2" t="s">
        <v>4245</v>
      </c>
      <c r="BG1348" s="2" t="s">
        <v>335</v>
      </c>
      <c r="BH1348" s="2" t="s">
        <v>3929</v>
      </c>
      <c r="BI1348" s="2" t="s">
        <v>2514</v>
      </c>
      <c r="BJ1348" s="2" t="s">
        <v>4573</v>
      </c>
      <c r="BK1348" s="2" t="s">
        <v>2515</v>
      </c>
      <c r="BL1348" s="2" t="s">
        <v>4615</v>
      </c>
      <c r="BM1348" s="2" t="s">
        <v>2516</v>
      </c>
      <c r="BN1348" s="2" t="s">
        <v>4837</v>
      </c>
      <c r="BO1348" s="2" t="s">
        <v>40</v>
      </c>
      <c r="BP1348" s="2" t="s">
        <v>3927</v>
      </c>
      <c r="BQ1348" s="2" t="s">
        <v>2517</v>
      </c>
      <c r="BR1348" s="2" t="s">
        <v>5102</v>
      </c>
      <c r="BS1348" s="2" t="s">
        <v>214</v>
      </c>
      <c r="BT1348" s="2" t="s">
        <v>3896</v>
      </c>
    </row>
    <row r="1349" spans="1:72" ht="13.5" customHeight="1">
      <c r="A1349" s="5" t="str">
        <f t="shared" si="72"/>
        <v>1861_각현내_074</v>
      </c>
      <c r="B1349" s="2">
        <v>1861</v>
      </c>
      <c r="C1349" s="2" t="s">
        <v>5173</v>
      </c>
      <c r="D1349" s="2" t="s">
        <v>5174</v>
      </c>
      <c r="E1349" s="2">
        <v>1348</v>
      </c>
      <c r="F1349" s="2">
        <v>5</v>
      </c>
      <c r="G1349" s="2" t="s">
        <v>2333</v>
      </c>
      <c r="H1349" s="2" t="s">
        <v>2872</v>
      </c>
      <c r="I1349" s="2">
        <v>5</v>
      </c>
      <c r="L1349" s="2">
        <v>4</v>
      </c>
      <c r="M1349" s="2" t="s">
        <v>6047</v>
      </c>
      <c r="N1349" s="2" t="s">
        <v>6048</v>
      </c>
      <c r="S1349" s="2" t="s">
        <v>46</v>
      </c>
      <c r="T1349" s="2" t="s">
        <v>2941</v>
      </c>
      <c r="W1349" s="2" t="s">
        <v>276</v>
      </c>
      <c r="X1349" s="2" t="s">
        <v>2999</v>
      </c>
      <c r="Y1349" s="2" t="s">
        <v>48</v>
      </c>
      <c r="Z1349" s="2" t="s">
        <v>3034</v>
      </c>
      <c r="AC1349" s="2">
        <v>58</v>
      </c>
      <c r="AD1349" s="2" t="s">
        <v>298</v>
      </c>
      <c r="AE1349" s="2" t="s">
        <v>3841</v>
      </c>
    </row>
    <row r="1350" spans="1:72" ht="13.5" customHeight="1">
      <c r="A1350" s="5" t="str">
        <f t="shared" si="72"/>
        <v>1861_각현내_074</v>
      </c>
      <c r="B1350" s="2">
        <v>1861</v>
      </c>
      <c r="C1350" s="2" t="s">
        <v>5173</v>
      </c>
      <c r="D1350" s="2" t="s">
        <v>5174</v>
      </c>
      <c r="E1350" s="2">
        <v>1349</v>
      </c>
      <c r="F1350" s="2">
        <v>5</v>
      </c>
      <c r="G1350" s="2" t="s">
        <v>2333</v>
      </c>
      <c r="H1350" s="2" t="s">
        <v>2872</v>
      </c>
      <c r="I1350" s="2">
        <v>5</v>
      </c>
      <c r="L1350" s="2">
        <v>4</v>
      </c>
      <c r="M1350" s="2" t="s">
        <v>6047</v>
      </c>
      <c r="N1350" s="2" t="s">
        <v>6048</v>
      </c>
      <c r="S1350" s="2" t="s">
        <v>51</v>
      </c>
      <c r="T1350" s="2" t="s">
        <v>2942</v>
      </c>
      <c r="W1350" s="2" t="s">
        <v>276</v>
      </c>
      <c r="X1350" s="2" t="s">
        <v>2999</v>
      </c>
      <c r="Y1350" s="2" t="s">
        <v>48</v>
      </c>
      <c r="Z1350" s="2" t="s">
        <v>3034</v>
      </c>
      <c r="AC1350" s="2">
        <v>40</v>
      </c>
      <c r="AD1350" s="2" t="s">
        <v>146</v>
      </c>
      <c r="AE1350" s="2" t="s">
        <v>3828</v>
      </c>
      <c r="AJ1350" s="2" t="s">
        <v>50</v>
      </c>
      <c r="AK1350" s="2" t="s">
        <v>3865</v>
      </c>
      <c r="AL1350" s="2" t="s">
        <v>279</v>
      </c>
      <c r="AM1350" s="2" t="s">
        <v>3883</v>
      </c>
      <c r="AT1350" s="2" t="s">
        <v>40</v>
      </c>
      <c r="AU1350" s="2" t="s">
        <v>3927</v>
      </c>
      <c r="AV1350" s="2" t="s">
        <v>2518</v>
      </c>
      <c r="AW1350" s="2" t="s">
        <v>4246</v>
      </c>
      <c r="BG1350" s="2" t="s">
        <v>40</v>
      </c>
      <c r="BH1350" s="2" t="s">
        <v>3927</v>
      </c>
      <c r="BI1350" s="2" t="s">
        <v>2519</v>
      </c>
      <c r="BJ1350" s="2" t="s">
        <v>2519</v>
      </c>
      <c r="BK1350" s="2" t="s">
        <v>40</v>
      </c>
      <c r="BL1350" s="2" t="s">
        <v>3927</v>
      </c>
      <c r="BM1350" s="2" t="s">
        <v>2520</v>
      </c>
      <c r="BN1350" s="2" t="s">
        <v>4838</v>
      </c>
      <c r="BO1350" s="2" t="s">
        <v>40</v>
      </c>
      <c r="BP1350" s="2" t="s">
        <v>3927</v>
      </c>
      <c r="BQ1350" s="2" t="s">
        <v>2521</v>
      </c>
      <c r="BR1350" s="2" t="s">
        <v>5558</v>
      </c>
      <c r="BS1350" s="2" t="s">
        <v>370</v>
      </c>
      <c r="BT1350" s="2" t="s">
        <v>3909</v>
      </c>
    </row>
    <row r="1351" spans="1:72" ht="13.5" customHeight="1">
      <c r="A1351" s="5" t="str">
        <f t="shared" si="72"/>
        <v>1861_각현내_074</v>
      </c>
      <c r="B1351" s="2">
        <v>1861</v>
      </c>
      <c r="C1351" s="2" t="s">
        <v>5173</v>
      </c>
      <c r="D1351" s="2" t="s">
        <v>5174</v>
      </c>
      <c r="E1351" s="2">
        <v>1350</v>
      </c>
      <c r="F1351" s="2">
        <v>5</v>
      </c>
      <c r="G1351" s="2" t="s">
        <v>2333</v>
      </c>
      <c r="H1351" s="2" t="s">
        <v>2872</v>
      </c>
      <c r="I1351" s="2">
        <v>5</v>
      </c>
      <c r="L1351" s="2">
        <v>4</v>
      </c>
      <c r="M1351" s="2" t="s">
        <v>6047</v>
      </c>
      <c r="N1351" s="2" t="s">
        <v>6048</v>
      </c>
      <c r="T1351" s="2" t="s">
        <v>5221</v>
      </c>
      <c r="U1351" s="2" t="s">
        <v>63</v>
      </c>
      <c r="V1351" s="2" t="s">
        <v>2960</v>
      </c>
      <c r="Y1351" s="2" t="s">
        <v>2522</v>
      </c>
      <c r="Z1351" s="2" t="s">
        <v>3724</v>
      </c>
      <c r="AC1351" s="2">
        <v>57</v>
      </c>
      <c r="AD1351" s="2" t="s">
        <v>200</v>
      </c>
      <c r="AE1351" s="2" t="s">
        <v>3832</v>
      </c>
    </row>
    <row r="1352" spans="1:72" ht="13.5" customHeight="1">
      <c r="A1352" s="5" t="str">
        <f t="shared" si="72"/>
        <v>1861_각현내_074</v>
      </c>
      <c r="B1352" s="2">
        <v>1861</v>
      </c>
      <c r="C1352" s="2" t="s">
        <v>5173</v>
      </c>
      <c r="D1352" s="2" t="s">
        <v>5174</v>
      </c>
      <c r="E1352" s="2">
        <v>1351</v>
      </c>
      <c r="F1352" s="2">
        <v>5</v>
      </c>
      <c r="G1352" s="2" t="s">
        <v>2333</v>
      </c>
      <c r="H1352" s="2" t="s">
        <v>2872</v>
      </c>
      <c r="I1352" s="2">
        <v>5</v>
      </c>
      <c r="L1352" s="2">
        <v>4</v>
      </c>
      <c r="M1352" s="2" t="s">
        <v>6047</v>
      </c>
      <c r="N1352" s="2" t="s">
        <v>6048</v>
      </c>
      <c r="T1352" s="2" t="s">
        <v>5221</v>
      </c>
      <c r="U1352" s="2" t="s">
        <v>63</v>
      </c>
      <c r="V1352" s="2" t="s">
        <v>2960</v>
      </c>
      <c r="Y1352" s="2" t="s">
        <v>354</v>
      </c>
      <c r="Z1352" s="2" t="s">
        <v>3106</v>
      </c>
      <c r="AC1352" s="2">
        <v>48</v>
      </c>
      <c r="AD1352" s="2" t="s">
        <v>123</v>
      </c>
      <c r="AE1352" s="2" t="s">
        <v>3824</v>
      </c>
    </row>
    <row r="1353" spans="1:72" ht="13.5" customHeight="1">
      <c r="A1353" s="5" t="str">
        <f t="shared" si="72"/>
        <v>1861_각현내_074</v>
      </c>
      <c r="B1353" s="2">
        <v>1861</v>
      </c>
      <c r="C1353" s="2" t="s">
        <v>5173</v>
      </c>
      <c r="D1353" s="2" t="s">
        <v>5174</v>
      </c>
      <c r="E1353" s="2">
        <v>1352</v>
      </c>
      <c r="F1353" s="2">
        <v>5</v>
      </c>
      <c r="G1353" s="2" t="s">
        <v>2333</v>
      </c>
      <c r="H1353" s="2" t="s">
        <v>2872</v>
      </c>
      <c r="I1353" s="2">
        <v>5</v>
      </c>
      <c r="L1353" s="2">
        <v>4</v>
      </c>
      <c r="M1353" s="2" t="s">
        <v>6047</v>
      </c>
      <c r="N1353" s="2" t="s">
        <v>6048</v>
      </c>
      <c r="T1353" s="2" t="s">
        <v>5221</v>
      </c>
      <c r="U1353" s="2" t="s">
        <v>63</v>
      </c>
      <c r="V1353" s="2" t="s">
        <v>2960</v>
      </c>
      <c r="Y1353" s="2" t="s">
        <v>2523</v>
      </c>
      <c r="Z1353" s="2" t="s">
        <v>3725</v>
      </c>
      <c r="AC1353" s="2">
        <v>37</v>
      </c>
      <c r="AD1353" s="2" t="s">
        <v>285</v>
      </c>
      <c r="AE1353" s="2" t="s">
        <v>3840</v>
      </c>
    </row>
    <row r="1354" spans="1:72" ht="13.5" customHeight="1">
      <c r="A1354" s="5" t="str">
        <f t="shared" ref="A1354:A1363" si="73">HYPERLINK("http://kyu.snu.ac.kr/sdhj/index.jsp?type=hj/GK14785_00_IH_0001_075.jpg","1861_각현내_075")</f>
        <v>1861_각현내_075</v>
      </c>
      <c r="B1354" s="2">
        <v>1861</v>
      </c>
      <c r="C1354" s="2" t="s">
        <v>5173</v>
      </c>
      <c r="D1354" s="2" t="s">
        <v>5174</v>
      </c>
      <c r="E1354" s="2">
        <v>1353</v>
      </c>
      <c r="F1354" s="2">
        <v>5</v>
      </c>
      <c r="G1354" s="2" t="s">
        <v>2333</v>
      </c>
      <c r="H1354" s="2" t="s">
        <v>2872</v>
      </c>
      <c r="I1354" s="2">
        <v>5</v>
      </c>
      <c r="L1354" s="2">
        <v>5</v>
      </c>
      <c r="M1354" s="2" t="s">
        <v>6049</v>
      </c>
      <c r="N1354" s="2" t="s">
        <v>6050</v>
      </c>
      <c r="T1354" s="2" t="s">
        <v>5220</v>
      </c>
      <c r="U1354" s="2" t="s">
        <v>794</v>
      </c>
      <c r="V1354" s="2" t="s">
        <v>2973</v>
      </c>
      <c r="W1354" s="2" t="s">
        <v>276</v>
      </c>
      <c r="X1354" s="2" t="s">
        <v>2999</v>
      </c>
      <c r="Y1354" s="2" t="s">
        <v>2524</v>
      </c>
      <c r="Z1354" s="2" t="s">
        <v>5266</v>
      </c>
      <c r="AC1354" s="2">
        <v>42</v>
      </c>
      <c r="AD1354" s="2" t="s">
        <v>420</v>
      </c>
      <c r="AE1354" s="2" t="s">
        <v>3849</v>
      </c>
      <c r="AJ1354" s="2" t="s">
        <v>17</v>
      </c>
      <c r="AK1354" s="2" t="s">
        <v>3864</v>
      </c>
      <c r="AL1354" s="2" t="s">
        <v>214</v>
      </c>
      <c r="AM1354" s="2" t="s">
        <v>3896</v>
      </c>
      <c r="AT1354" s="2" t="s">
        <v>131</v>
      </c>
      <c r="AU1354" s="2" t="s">
        <v>3928</v>
      </c>
      <c r="AV1354" s="2" t="s">
        <v>1311</v>
      </c>
      <c r="AW1354" s="2" t="s">
        <v>3351</v>
      </c>
      <c r="BG1354" s="2" t="s">
        <v>131</v>
      </c>
      <c r="BH1354" s="2" t="s">
        <v>3928</v>
      </c>
      <c r="BI1354" s="2" t="s">
        <v>2525</v>
      </c>
      <c r="BJ1354" s="2" t="s">
        <v>4574</v>
      </c>
      <c r="BK1354" s="2" t="s">
        <v>131</v>
      </c>
      <c r="BL1354" s="2" t="s">
        <v>3928</v>
      </c>
      <c r="BM1354" s="2" t="s">
        <v>2526</v>
      </c>
      <c r="BN1354" s="2" t="s">
        <v>4839</v>
      </c>
      <c r="BO1354" s="2" t="s">
        <v>131</v>
      </c>
      <c r="BP1354" s="2" t="s">
        <v>3928</v>
      </c>
      <c r="BQ1354" s="2" t="s">
        <v>2527</v>
      </c>
      <c r="BR1354" s="2" t="s">
        <v>5403</v>
      </c>
      <c r="BS1354" s="2" t="s">
        <v>94</v>
      </c>
      <c r="BT1354" s="2" t="s">
        <v>5274</v>
      </c>
    </row>
    <row r="1355" spans="1:72" ht="13.5" customHeight="1">
      <c r="A1355" s="5" t="str">
        <f t="shared" si="73"/>
        <v>1861_각현내_075</v>
      </c>
      <c r="B1355" s="2">
        <v>1861</v>
      </c>
      <c r="C1355" s="2" t="s">
        <v>5173</v>
      </c>
      <c r="D1355" s="2" t="s">
        <v>5174</v>
      </c>
      <c r="E1355" s="2">
        <v>1354</v>
      </c>
      <c r="F1355" s="2">
        <v>5</v>
      </c>
      <c r="G1355" s="2" t="s">
        <v>2333</v>
      </c>
      <c r="H1355" s="2" t="s">
        <v>2872</v>
      </c>
      <c r="I1355" s="2">
        <v>5</v>
      </c>
      <c r="L1355" s="2">
        <v>5</v>
      </c>
      <c r="M1355" s="2" t="s">
        <v>6049</v>
      </c>
      <c r="N1355" s="2" t="s">
        <v>6050</v>
      </c>
      <c r="S1355" s="2" t="s">
        <v>1257</v>
      </c>
      <c r="T1355" s="2" t="s">
        <v>2953</v>
      </c>
      <c r="W1355" s="2" t="s">
        <v>95</v>
      </c>
      <c r="X1355" s="2" t="s">
        <v>5192</v>
      </c>
      <c r="Y1355" s="2" t="s">
        <v>145</v>
      </c>
      <c r="Z1355" s="2" t="s">
        <v>3057</v>
      </c>
      <c r="AC1355" s="2">
        <v>70</v>
      </c>
      <c r="AD1355" s="2" t="s">
        <v>86</v>
      </c>
      <c r="AE1355" s="2" t="s">
        <v>3815</v>
      </c>
    </row>
    <row r="1356" spans="1:72" ht="13.5" customHeight="1">
      <c r="A1356" s="5" t="str">
        <f t="shared" si="73"/>
        <v>1861_각현내_075</v>
      </c>
      <c r="B1356" s="2">
        <v>1861</v>
      </c>
      <c r="C1356" s="2" t="s">
        <v>5173</v>
      </c>
      <c r="D1356" s="2" t="s">
        <v>5174</v>
      </c>
      <c r="E1356" s="2">
        <v>1355</v>
      </c>
      <c r="F1356" s="2">
        <v>5</v>
      </c>
      <c r="G1356" s="2" t="s">
        <v>2333</v>
      </c>
      <c r="H1356" s="2" t="s">
        <v>2872</v>
      </c>
      <c r="I1356" s="2">
        <v>5</v>
      </c>
      <c r="L1356" s="2">
        <v>6</v>
      </c>
      <c r="M1356" s="2" t="s">
        <v>6051</v>
      </c>
      <c r="N1356" s="2" t="s">
        <v>6052</v>
      </c>
      <c r="T1356" s="2" t="s">
        <v>5220</v>
      </c>
      <c r="U1356" s="2" t="s">
        <v>60</v>
      </c>
      <c r="V1356" s="2" t="s">
        <v>2959</v>
      </c>
      <c r="W1356" s="2" t="s">
        <v>276</v>
      </c>
      <c r="X1356" s="2" t="s">
        <v>2999</v>
      </c>
      <c r="Y1356" s="2" t="s">
        <v>2528</v>
      </c>
      <c r="Z1356" s="2" t="s">
        <v>5269</v>
      </c>
      <c r="AC1356" s="2">
        <v>20</v>
      </c>
      <c r="AD1356" s="2" t="s">
        <v>114</v>
      </c>
      <c r="AE1356" s="2" t="s">
        <v>3820</v>
      </c>
      <c r="AJ1356" s="2" t="s">
        <v>17</v>
      </c>
      <c r="AK1356" s="2" t="s">
        <v>3864</v>
      </c>
      <c r="AL1356" s="2" t="s">
        <v>279</v>
      </c>
      <c r="AM1356" s="2" t="s">
        <v>3883</v>
      </c>
      <c r="AT1356" s="2" t="s">
        <v>40</v>
      </c>
      <c r="AU1356" s="2" t="s">
        <v>3927</v>
      </c>
      <c r="AV1356" s="2" t="s">
        <v>2529</v>
      </c>
      <c r="AW1356" s="2" t="s">
        <v>4247</v>
      </c>
      <c r="BG1356" s="2" t="s">
        <v>40</v>
      </c>
      <c r="BH1356" s="2" t="s">
        <v>3927</v>
      </c>
      <c r="BI1356" s="2" t="s">
        <v>772</v>
      </c>
      <c r="BJ1356" s="2" t="s">
        <v>3210</v>
      </c>
      <c r="BK1356" s="2" t="s">
        <v>40</v>
      </c>
      <c r="BL1356" s="2" t="s">
        <v>3927</v>
      </c>
      <c r="BM1356" s="2" t="s">
        <v>2530</v>
      </c>
      <c r="BN1356" s="2" t="s">
        <v>4840</v>
      </c>
      <c r="BO1356" s="2" t="s">
        <v>40</v>
      </c>
      <c r="BP1356" s="2" t="s">
        <v>3927</v>
      </c>
      <c r="BQ1356" s="2" t="s">
        <v>2531</v>
      </c>
      <c r="BR1356" s="2" t="s">
        <v>5464</v>
      </c>
      <c r="BS1356" s="2" t="s">
        <v>604</v>
      </c>
      <c r="BT1356" s="2" t="s">
        <v>3904</v>
      </c>
    </row>
    <row r="1357" spans="1:72" ht="13.5" customHeight="1">
      <c r="A1357" s="5" t="str">
        <f t="shared" si="73"/>
        <v>1861_각현내_075</v>
      </c>
      <c r="B1357" s="2">
        <v>1861</v>
      </c>
      <c r="C1357" s="2" t="s">
        <v>5173</v>
      </c>
      <c r="D1357" s="2" t="s">
        <v>5174</v>
      </c>
      <c r="E1357" s="2">
        <v>1356</v>
      </c>
      <c r="F1357" s="2">
        <v>5</v>
      </c>
      <c r="G1357" s="2" t="s">
        <v>2333</v>
      </c>
      <c r="H1357" s="2" t="s">
        <v>2872</v>
      </c>
      <c r="I1357" s="2">
        <v>5</v>
      </c>
      <c r="L1357" s="2">
        <v>6</v>
      </c>
      <c r="M1357" s="2" t="s">
        <v>6051</v>
      </c>
      <c r="N1357" s="2" t="s">
        <v>6052</v>
      </c>
      <c r="T1357" s="2" t="s">
        <v>5221</v>
      </c>
      <c r="U1357" s="2" t="s">
        <v>66</v>
      </c>
      <c r="V1357" s="2" t="s">
        <v>2961</v>
      </c>
      <c r="Y1357" s="2" t="s">
        <v>1506</v>
      </c>
      <c r="Z1357" s="2" t="s">
        <v>5237</v>
      </c>
      <c r="AC1357" s="2">
        <v>15</v>
      </c>
      <c r="AD1357" s="2" t="s">
        <v>178</v>
      </c>
      <c r="AE1357" s="2" t="s">
        <v>3830</v>
      </c>
    </row>
    <row r="1358" spans="1:72" ht="13.5" customHeight="1">
      <c r="A1358" s="5" t="str">
        <f t="shared" si="73"/>
        <v>1861_각현내_075</v>
      </c>
      <c r="B1358" s="2">
        <v>1861</v>
      </c>
      <c r="C1358" s="2" t="s">
        <v>5173</v>
      </c>
      <c r="D1358" s="2" t="s">
        <v>5174</v>
      </c>
      <c r="E1358" s="2">
        <v>1357</v>
      </c>
      <c r="F1358" s="2">
        <v>6</v>
      </c>
      <c r="G1358" s="2" t="s">
        <v>2532</v>
      </c>
      <c r="H1358" s="2" t="s">
        <v>2873</v>
      </c>
      <c r="I1358" s="2">
        <v>1</v>
      </c>
      <c r="J1358" s="2" t="s">
        <v>2533</v>
      </c>
      <c r="K1358" s="2" t="s">
        <v>5183</v>
      </c>
      <c r="L1358" s="2">
        <v>1</v>
      </c>
      <c r="M1358" s="2" t="s">
        <v>6053</v>
      </c>
      <c r="N1358" s="2" t="s">
        <v>6054</v>
      </c>
      <c r="O1358" s="2" t="s">
        <v>6</v>
      </c>
      <c r="P1358" s="2" t="s">
        <v>2927</v>
      </c>
      <c r="T1358" s="2" t="s">
        <v>5220</v>
      </c>
      <c r="U1358" s="2" t="s">
        <v>55</v>
      </c>
      <c r="V1358" s="2" t="s">
        <v>2962</v>
      </c>
      <c r="W1358" s="2" t="s">
        <v>47</v>
      </c>
      <c r="X1358" s="2" t="s">
        <v>5196</v>
      </c>
      <c r="Y1358" s="2" t="s">
        <v>2534</v>
      </c>
      <c r="Z1358" s="2" t="s">
        <v>3726</v>
      </c>
      <c r="AC1358" s="2">
        <v>58</v>
      </c>
      <c r="AD1358" s="2" t="s">
        <v>209</v>
      </c>
      <c r="AE1358" s="2" t="s">
        <v>3833</v>
      </c>
      <c r="AJ1358" s="2" t="s">
        <v>17</v>
      </c>
      <c r="AK1358" s="2" t="s">
        <v>3864</v>
      </c>
      <c r="AL1358" s="2" t="s">
        <v>370</v>
      </c>
      <c r="AM1358" s="2" t="s">
        <v>3909</v>
      </c>
      <c r="AT1358" s="2" t="s">
        <v>40</v>
      </c>
      <c r="AU1358" s="2" t="s">
        <v>3927</v>
      </c>
      <c r="AV1358" s="2" t="s">
        <v>2535</v>
      </c>
      <c r="AW1358" s="2" t="s">
        <v>4248</v>
      </c>
      <c r="BG1358" s="2" t="s">
        <v>40</v>
      </c>
      <c r="BH1358" s="2" t="s">
        <v>3927</v>
      </c>
      <c r="BI1358" s="2" t="s">
        <v>2536</v>
      </c>
      <c r="BJ1358" s="2" t="s">
        <v>4575</v>
      </c>
      <c r="BK1358" s="2" t="s">
        <v>40</v>
      </c>
      <c r="BL1358" s="2" t="s">
        <v>3927</v>
      </c>
      <c r="BM1358" s="2" t="s">
        <v>2537</v>
      </c>
      <c r="BN1358" s="2" t="s">
        <v>4841</v>
      </c>
      <c r="BO1358" s="2" t="s">
        <v>40</v>
      </c>
      <c r="BP1358" s="2" t="s">
        <v>3927</v>
      </c>
      <c r="BQ1358" s="2" t="s">
        <v>2538</v>
      </c>
      <c r="BR1358" s="2" t="s">
        <v>5456</v>
      </c>
      <c r="BS1358" s="2" t="s">
        <v>94</v>
      </c>
      <c r="BT1358" s="2" t="s">
        <v>5274</v>
      </c>
    </row>
    <row r="1359" spans="1:72" ht="13.5" customHeight="1">
      <c r="A1359" s="5" t="str">
        <f t="shared" si="73"/>
        <v>1861_각현내_075</v>
      </c>
      <c r="B1359" s="2">
        <v>1861</v>
      </c>
      <c r="C1359" s="2" t="s">
        <v>5173</v>
      </c>
      <c r="D1359" s="2" t="s">
        <v>5174</v>
      </c>
      <c r="E1359" s="2">
        <v>1358</v>
      </c>
      <c r="F1359" s="2">
        <v>6</v>
      </c>
      <c r="G1359" s="2" t="s">
        <v>2532</v>
      </c>
      <c r="H1359" s="2" t="s">
        <v>2873</v>
      </c>
      <c r="I1359" s="2">
        <v>1</v>
      </c>
      <c r="L1359" s="2">
        <v>1</v>
      </c>
      <c r="M1359" s="2" t="s">
        <v>6053</v>
      </c>
      <c r="N1359" s="2" t="s">
        <v>6054</v>
      </c>
      <c r="S1359" s="2" t="s">
        <v>51</v>
      </c>
      <c r="T1359" s="2" t="s">
        <v>2942</v>
      </c>
      <c r="W1359" s="2" t="s">
        <v>127</v>
      </c>
      <c r="X1359" s="2" t="s">
        <v>2989</v>
      </c>
      <c r="Y1359" s="2" t="s">
        <v>48</v>
      </c>
      <c r="Z1359" s="2" t="s">
        <v>3034</v>
      </c>
      <c r="AC1359" s="2">
        <v>58</v>
      </c>
      <c r="AD1359" s="2" t="s">
        <v>209</v>
      </c>
      <c r="AE1359" s="2" t="s">
        <v>3833</v>
      </c>
      <c r="AJ1359" s="2" t="s">
        <v>17</v>
      </c>
      <c r="AK1359" s="2" t="s">
        <v>3864</v>
      </c>
      <c r="AL1359" s="2" t="s">
        <v>130</v>
      </c>
      <c r="AM1359" s="2" t="s">
        <v>3873</v>
      </c>
      <c r="AT1359" s="2" t="s">
        <v>40</v>
      </c>
      <c r="AU1359" s="2" t="s">
        <v>3927</v>
      </c>
      <c r="AV1359" s="2" t="s">
        <v>2539</v>
      </c>
      <c r="AW1359" s="2" t="s">
        <v>4092</v>
      </c>
      <c r="BG1359" s="2" t="s">
        <v>40</v>
      </c>
      <c r="BH1359" s="2" t="s">
        <v>3927</v>
      </c>
      <c r="BI1359" s="2" t="s">
        <v>2540</v>
      </c>
      <c r="BJ1359" s="2" t="s">
        <v>4576</v>
      </c>
      <c r="BK1359" s="2" t="s">
        <v>40</v>
      </c>
      <c r="BL1359" s="2" t="s">
        <v>3927</v>
      </c>
      <c r="BM1359" s="2" t="s">
        <v>2541</v>
      </c>
      <c r="BN1359" s="2" t="s">
        <v>3315</v>
      </c>
      <c r="BO1359" s="2" t="s">
        <v>40</v>
      </c>
      <c r="BP1359" s="2" t="s">
        <v>3927</v>
      </c>
      <c r="BQ1359" s="2" t="s">
        <v>2542</v>
      </c>
      <c r="BR1359" s="2" t="s">
        <v>5548</v>
      </c>
      <c r="BS1359" s="2" t="s">
        <v>206</v>
      </c>
      <c r="BT1359" s="2" t="s">
        <v>3891</v>
      </c>
    </row>
    <row r="1360" spans="1:72" ht="13.5" customHeight="1">
      <c r="A1360" s="5" t="str">
        <f t="shared" si="73"/>
        <v>1861_각현내_075</v>
      </c>
      <c r="B1360" s="2">
        <v>1861</v>
      </c>
      <c r="C1360" s="2" t="s">
        <v>5173</v>
      </c>
      <c r="D1360" s="2" t="s">
        <v>5174</v>
      </c>
      <c r="E1360" s="2">
        <v>1359</v>
      </c>
      <c r="F1360" s="2">
        <v>6</v>
      </c>
      <c r="G1360" s="2" t="s">
        <v>2532</v>
      </c>
      <c r="H1360" s="2" t="s">
        <v>2873</v>
      </c>
      <c r="I1360" s="2">
        <v>1</v>
      </c>
      <c r="L1360" s="2">
        <v>1</v>
      </c>
      <c r="M1360" s="2" t="s">
        <v>6053</v>
      </c>
      <c r="N1360" s="2" t="s">
        <v>6054</v>
      </c>
      <c r="S1360" s="2" t="s">
        <v>109</v>
      </c>
      <c r="T1360" s="2" t="s">
        <v>2945</v>
      </c>
      <c r="Y1360" s="2" t="s">
        <v>2543</v>
      </c>
      <c r="Z1360" s="2" t="s">
        <v>3727</v>
      </c>
      <c r="AC1360" s="2">
        <v>33</v>
      </c>
      <c r="AD1360" s="2" t="s">
        <v>136</v>
      </c>
      <c r="AE1360" s="2" t="s">
        <v>3827</v>
      </c>
    </row>
    <row r="1361" spans="1:72" ht="13.5" customHeight="1">
      <c r="A1361" s="5" t="str">
        <f t="shared" si="73"/>
        <v>1861_각현내_075</v>
      </c>
      <c r="B1361" s="2">
        <v>1861</v>
      </c>
      <c r="C1361" s="2" t="s">
        <v>5173</v>
      </c>
      <c r="D1361" s="2" t="s">
        <v>5174</v>
      </c>
      <c r="E1361" s="2">
        <v>1360</v>
      </c>
      <c r="F1361" s="2">
        <v>6</v>
      </c>
      <c r="G1361" s="2" t="s">
        <v>2532</v>
      </c>
      <c r="H1361" s="2" t="s">
        <v>2873</v>
      </c>
      <c r="I1361" s="2">
        <v>1</v>
      </c>
      <c r="L1361" s="2">
        <v>1</v>
      </c>
      <c r="M1361" s="2" t="s">
        <v>6053</v>
      </c>
      <c r="N1361" s="2" t="s">
        <v>6054</v>
      </c>
      <c r="S1361" s="2" t="s">
        <v>111</v>
      </c>
      <c r="T1361" s="2" t="s">
        <v>2946</v>
      </c>
      <c r="W1361" s="2" t="s">
        <v>95</v>
      </c>
      <c r="X1361" s="2" t="s">
        <v>5192</v>
      </c>
      <c r="Y1361" s="2" t="s">
        <v>48</v>
      </c>
      <c r="Z1361" s="2" t="s">
        <v>3034</v>
      </c>
      <c r="AC1361" s="2">
        <v>37</v>
      </c>
      <c r="AD1361" s="2" t="s">
        <v>278</v>
      </c>
      <c r="AE1361" s="2" t="s">
        <v>3839</v>
      </c>
      <c r="AJ1361" s="2" t="s">
        <v>17</v>
      </c>
      <c r="AK1361" s="2" t="s">
        <v>3864</v>
      </c>
      <c r="AL1361" s="2" t="s">
        <v>94</v>
      </c>
      <c r="AM1361" s="2" t="s">
        <v>5274</v>
      </c>
    </row>
    <row r="1362" spans="1:72" ht="13.5" customHeight="1">
      <c r="A1362" s="5" t="str">
        <f t="shared" si="73"/>
        <v>1861_각현내_075</v>
      </c>
      <c r="B1362" s="2">
        <v>1861</v>
      </c>
      <c r="C1362" s="2" t="s">
        <v>5173</v>
      </c>
      <c r="D1362" s="2" t="s">
        <v>5174</v>
      </c>
      <c r="E1362" s="2">
        <v>1361</v>
      </c>
      <c r="F1362" s="2">
        <v>6</v>
      </c>
      <c r="G1362" s="2" t="s">
        <v>2532</v>
      </c>
      <c r="H1362" s="2" t="s">
        <v>2873</v>
      </c>
      <c r="I1362" s="2">
        <v>1</v>
      </c>
      <c r="L1362" s="2">
        <v>1</v>
      </c>
      <c r="M1362" s="2" t="s">
        <v>6053</v>
      </c>
      <c r="N1362" s="2" t="s">
        <v>6054</v>
      </c>
      <c r="T1362" s="2" t="s">
        <v>5221</v>
      </c>
      <c r="U1362" s="2" t="s">
        <v>66</v>
      </c>
      <c r="V1362" s="2" t="s">
        <v>2961</v>
      </c>
      <c r="Y1362" s="2" t="s">
        <v>351</v>
      </c>
      <c r="Z1362" s="2" t="s">
        <v>3104</v>
      </c>
      <c r="AC1362" s="2">
        <v>25</v>
      </c>
      <c r="AD1362" s="2" t="s">
        <v>53</v>
      </c>
      <c r="AE1362" s="2" t="s">
        <v>3805</v>
      </c>
    </row>
    <row r="1363" spans="1:72" ht="13.5" customHeight="1">
      <c r="A1363" s="5" t="str">
        <f t="shared" si="73"/>
        <v>1861_각현내_075</v>
      </c>
      <c r="B1363" s="2">
        <v>1861</v>
      </c>
      <c r="C1363" s="2" t="s">
        <v>5173</v>
      </c>
      <c r="D1363" s="2" t="s">
        <v>5174</v>
      </c>
      <c r="E1363" s="2">
        <v>1362</v>
      </c>
      <c r="F1363" s="2">
        <v>6</v>
      </c>
      <c r="G1363" s="2" t="s">
        <v>2532</v>
      </c>
      <c r="H1363" s="2" t="s">
        <v>2873</v>
      </c>
      <c r="I1363" s="2">
        <v>1</v>
      </c>
      <c r="L1363" s="2">
        <v>2</v>
      </c>
      <c r="M1363" s="2" t="s">
        <v>6055</v>
      </c>
      <c r="N1363" s="2" t="s">
        <v>6056</v>
      </c>
      <c r="T1363" s="2" t="s">
        <v>5220</v>
      </c>
      <c r="U1363" s="2" t="s">
        <v>55</v>
      </c>
      <c r="V1363" s="2" t="s">
        <v>2962</v>
      </c>
      <c r="W1363" s="2" t="s">
        <v>47</v>
      </c>
      <c r="X1363" s="2" t="s">
        <v>5196</v>
      </c>
      <c r="Y1363" s="2" t="s">
        <v>2544</v>
      </c>
      <c r="Z1363" s="2" t="s">
        <v>3728</v>
      </c>
      <c r="AC1363" s="2">
        <v>44</v>
      </c>
      <c r="AD1363" s="2" t="s">
        <v>81</v>
      </c>
      <c r="AE1363" s="2" t="s">
        <v>3813</v>
      </c>
      <c r="AJ1363" s="2" t="s">
        <v>17</v>
      </c>
      <c r="AK1363" s="2" t="s">
        <v>3864</v>
      </c>
      <c r="AL1363" s="2" t="s">
        <v>370</v>
      </c>
      <c r="AM1363" s="2" t="s">
        <v>3909</v>
      </c>
      <c r="AT1363" s="2" t="s">
        <v>40</v>
      </c>
      <c r="AU1363" s="2" t="s">
        <v>3927</v>
      </c>
      <c r="AV1363" s="2" t="s">
        <v>2545</v>
      </c>
      <c r="AW1363" s="2" t="s">
        <v>4249</v>
      </c>
      <c r="BG1363" s="2" t="s">
        <v>40</v>
      </c>
      <c r="BH1363" s="2" t="s">
        <v>3927</v>
      </c>
      <c r="BI1363" s="2" t="s">
        <v>2546</v>
      </c>
      <c r="BJ1363" s="2" t="s">
        <v>4577</v>
      </c>
      <c r="BK1363" s="2" t="s">
        <v>40</v>
      </c>
      <c r="BL1363" s="2" t="s">
        <v>3927</v>
      </c>
      <c r="BM1363" s="2" t="s">
        <v>2547</v>
      </c>
      <c r="BN1363" s="2" t="s">
        <v>4842</v>
      </c>
      <c r="BO1363" s="2" t="s">
        <v>40</v>
      </c>
      <c r="BP1363" s="2" t="s">
        <v>3927</v>
      </c>
      <c r="BQ1363" s="2" t="s">
        <v>2548</v>
      </c>
      <c r="BR1363" s="2" t="s">
        <v>5448</v>
      </c>
      <c r="BS1363" s="2" t="s">
        <v>94</v>
      </c>
      <c r="BT1363" s="2" t="s">
        <v>5274</v>
      </c>
    </row>
    <row r="1364" spans="1:72" ht="13.5" customHeight="1">
      <c r="A1364" s="5" t="str">
        <f t="shared" ref="A1364:A1375" si="74">HYPERLINK("http://kyu.snu.ac.kr/sdhj/index.jsp?type=hj/GK14785_00_IH_0001_076.jpg","1861_각현내_076")</f>
        <v>1861_각현내_076</v>
      </c>
      <c r="B1364" s="2">
        <v>1861</v>
      </c>
      <c r="C1364" s="2" t="s">
        <v>5173</v>
      </c>
      <c r="D1364" s="2" t="s">
        <v>5174</v>
      </c>
      <c r="E1364" s="2">
        <v>1363</v>
      </c>
      <c r="F1364" s="2">
        <v>6</v>
      </c>
      <c r="G1364" s="2" t="s">
        <v>2532</v>
      </c>
      <c r="H1364" s="2" t="s">
        <v>2873</v>
      </c>
      <c r="I1364" s="2">
        <v>1</v>
      </c>
      <c r="L1364" s="2">
        <v>2</v>
      </c>
      <c r="M1364" s="2" t="s">
        <v>6055</v>
      </c>
      <c r="N1364" s="2" t="s">
        <v>6056</v>
      </c>
      <c r="S1364" s="2" t="s">
        <v>51</v>
      </c>
      <c r="T1364" s="2" t="s">
        <v>2942</v>
      </c>
      <c r="W1364" s="2" t="s">
        <v>95</v>
      </c>
      <c r="X1364" s="2" t="s">
        <v>5192</v>
      </c>
      <c r="Y1364" s="2" t="s">
        <v>48</v>
      </c>
      <c r="Z1364" s="2" t="s">
        <v>3034</v>
      </c>
      <c r="AC1364" s="2">
        <v>43</v>
      </c>
      <c r="AD1364" s="2" t="s">
        <v>331</v>
      </c>
      <c r="AE1364" s="2" t="s">
        <v>3844</v>
      </c>
      <c r="AJ1364" s="2" t="s">
        <v>17</v>
      </c>
      <c r="AK1364" s="2" t="s">
        <v>3864</v>
      </c>
      <c r="AL1364" s="2" t="s">
        <v>604</v>
      </c>
      <c r="AM1364" s="2" t="s">
        <v>3904</v>
      </c>
      <c r="AT1364" s="2" t="s">
        <v>40</v>
      </c>
      <c r="AU1364" s="2" t="s">
        <v>3927</v>
      </c>
      <c r="AV1364" s="2" t="s">
        <v>2549</v>
      </c>
      <c r="AW1364" s="2" t="s">
        <v>4250</v>
      </c>
      <c r="BG1364" s="2" t="s">
        <v>40</v>
      </c>
      <c r="BH1364" s="2" t="s">
        <v>3927</v>
      </c>
      <c r="BI1364" s="2" t="s">
        <v>2550</v>
      </c>
      <c r="BJ1364" s="2" t="s">
        <v>4578</v>
      </c>
      <c r="BK1364" s="2" t="s">
        <v>40</v>
      </c>
      <c r="BL1364" s="2" t="s">
        <v>3927</v>
      </c>
      <c r="BM1364" s="2" t="s">
        <v>1418</v>
      </c>
      <c r="BN1364" s="2" t="s">
        <v>4234</v>
      </c>
      <c r="BO1364" s="2" t="s">
        <v>40</v>
      </c>
      <c r="BP1364" s="2" t="s">
        <v>3927</v>
      </c>
      <c r="BQ1364" s="2" t="s">
        <v>2551</v>
      </c>
      <c r="BR1364" s="2" t="s">
        <v>5103</v>
      </c>
      <c r="BS1364" s="2" t="s">
        <v>39</v>
      </c>
      <c r="BT1364" s="2" t="s">
        <v>3867</v>
      </c>
    </row>
    <row r="1365" spans="1:72" ht="13.5" customHeight="1">
      <c r="A1365" s="5" t="str">
        <f t="shared" si="74"/>
        <v>1861_각현내_076</v>
      </c>
      <c r="B1365" s="2">
        <v>1861</v>
      </c>
      <c r="C1365" s="2" t="s">
        <v>5173</v>
      </c>
      <c r="D1365" s="2" t="s">
        <v>5174</v>
      </c>
      <c r="E1365" s="2">
        <v>1364</v>
      </c>
      <c r="F1365" s="2">
        <v>6</v>
      </c>
      <c r="G1365" s="2" t="s">
        <v>2532</v>
      </c>
      <c r="H1365" s="2" t="s">
        <v>2873</v>
      </c>
      <c r="I1365" s="2">
        <v>1</v>
      </c>
      <c r="L1365" s="2">
        <v>2</v>
      </c>
      <c r="M1365" s="2" t="s">
        <v>6055</v>
      </c>
      <c r="N1365" s="2" t="s">
        <v>6056</v>
      </c>
      <c r="T1365" s="2" t="s">
        <v>5221</v>
      </c>
      <c r="U1365" s="2" t="s">
        <v>63</v>
      </c>
      <c r="V1365" s="2" t="s">
        <v>2960</v>
      </c>
      <c r="Y1365" s="2" t="s">
        <v>875</v>
      </c>
      <c r="Z1365" s="2" t="s">
        <v>5249</v>
      </c>
      <c r="AC1365" s="2">
        <v>24</v>
      </c>
      <c r="AD1365" s="2" t="s">
        <v>490</v>
      </c>
      <c r="AE1365" s="2" t="s">
        <v>3854</v>
      </c>
    </row>
    <row r="1366" spans="1:72" ht="13.5" customHeight="1">
      <c r="A1366" s="5" t="str">
        <f t="shared" si="74"/>
        <v>1861_각현내_076</v>
      </c>
      <c r="B1366" s="2">
        <v>1861</v>
      </c>
      <c r="C1366" s="2" t="s">
        <v>5173</v>
      </c>
      <c r="D1366" s="2" t="s">
        <v>5174</v>
      </c>
      <c r="E1366" s="2">
        <v>1365</v>
      </c>
      <c r="F1366" s="2">
        <v>6</v>
      </c>
      <c r="G1366" s="2" t="s">
        <v>2532</v>
      </c>
      <c r="H1366" s="2" t="s">
        <v>2873</v>
      </c>
      <c r="I1366" s="2">
        <v>1</v>
      </c>
      <c r="L1366" s="2">
        <v>2</v>
      </c>
      <c r="M1366" s="2" t="s">
        <v>6055</v>
      </c>
      <c r="N1366" s="2" t="s">
        <v>6056</v>
      </c>
      <c r="T1366" s="2" t="s">
        <v>5221</v>
      </c>
      <c r="U1366" s="2" t="s">
        <v>66</v>
      </c>
      <c r="V1366" s="2" t="s">
        <v>2961</v>
      </c>
      <c r="Y1366" s="2" t="s">
        <v>2552</v>
      </c>
      <c r="Z1366" s="2" t="s">
        <v>3729</v>
      </c>
      <c r="AC1366" s="2">
        <v>67</v>
      </c>
      <c r="AD1366" s="2" t="s">
        <v>310</v>
      </c>
      <c r="AE1366" s="2" t="s">
        <v>3403</v>
      </c>
    </row>
    <row r="1367" spans="1:72" ht="13.5" customHeight="1">
      <c r="A1367" s="5" t="str">
        <f t="shared" si="74"/>
        <v>1861_각현내_076</v>
      </c>
      <c r="B1367" s="2">
        <v>1861</v>
      </c>
      <c r="C1367" s="2" t="s">
        <v>5173</v>
      </c>
      <c r="D1367" s="2" t="s">
        <v>5174</v>
      </c>
      <c r="E1367" s="2">
        <v>1366</v>
      </c>
      <c r="F1367" s="2">
        <v>6</v>
      </c>
      <c r="G1367" s="2" t="s">
        <v>2532</v>
      </c>
      <c r="H1367" s="2" t="s">
        <v>2873</v>
      </c>
      <c r="I1367" s="2">
        <v>1</v>
      </c>
      <c r="L1367" s="2">
        <v>3</v>
      </c>
      <c r="M1367" s="2" t="s">
        <v>6057</v>
      </c>
      <c r="N1367" s="2" t="s">
        <v>6058</v>
      </c>
      <c r="T1367" s="2" t="s">
        <v>5220</v>
      </c>
      <c r="U1367" s="2" t="s">
        <v>55</v>
      </c>
      <c r="V1367" s="2" t="s">
        <v>2962</v>
      </c>
      <c r="W1367" s="2" t="s">
        <v>95</v>
      </c>
      <c r="X1367" s="2" t="s">
        <v>5192</v>
      </c>
      <c r="Y1367" s="2" t="s">
        <v>2553</v>
      </c>
      <c r="Z1367" s="2" t="s">
        <v>3730</v>
      </c>
      <c r="AC1367" s="2">
        <v>54</v>
      </c>
      <c r="AD1367" s="2" t="s">
        <v>103</v>
      </c>
      <c r="AE1367" s="2" t="s">
        <v>3816</v>
      </c>
      <c r="AJ1367" s="2" t="s">
        <v>17</v>
      </c>
      <c r="AK1367" s="2" t="s">
        <v>3864</v>
      </c>
      <c r="AL1367" s="2" t="s">
        <v>152</v>
      </c>
      <c r="AM1367" s="2" t="s">
        <v>3880</v>
      </c>
      <c r="AT1367" s="2" t="s">
        <v>40</v>
      </c>
      <c r="AU1367" s="2" t="s">
        <v>3927</v>
      </c>
      <c r="AV1367" s="2" t="s">
        <v>2554</v>
      </c>
      <c r="AW1367" s="2" t="s">
        <v>4251</v>
      </c>
      <c r="BG1367" s="2" t="s">
        <v>40</v>
      </c>
      <c r="BH1367" s="2" t="s">
        <v>3927</v>
      </c>
      <c r="BI1367" s="2" t="s">
        <v>2555</v>
      </c>
      <c r="BJ1367" s="2" t="s">
        <v>4579</v>
      </c>
      <c r="BK1367" s="2" t="s">
        <v>40</v>
      </c>
      <c r="BL1367" s="2" t="s">
        <v>3927</v>
      </c>
      <c r="BM1367" s="2" t="s">
        <v>2556</v>
      </c>
      <c r="BN1367" s="2" t="s">
        <v>3466</v>
      </c>
      <c r="BO1367" s="2" t="s">
        <v>40</v>
      </c>
      <c r="BP1367" s="2" t="s">
        <v>3927</v>
      </c>
      <c r="BQ1367" s="2" t="s">
        <v>2557</v>
      </c>
      <c r="BR1367" s="2" t="s">
        <v>5553</v>
      </c>
      <c r="BS1367" s="2" t="s">
        <v>206</v>
      </c>
      <c r="BT1367" s="2" t="s">
        <v>3891</v>
      </c>
    </row>
    <row r="1368" spans="1:72" ht="13.5" customHeight="1">
      <c r="A1368" s="5" t="str">
        <f t="shared" si="74"/>
        <v>1861_각현내_076</v>
      </c>
      <c r="B1368" s="2">
        <v>1861</v>
      </c>
      <c r="C1368" s="2" t="s">
        <v>5173</v>
      </c>
      <c r="D1368" s="2" t="s">
        <v>5174</v>
      </c>
      <c r="E1368" s="2">
        <v>1367</v>
      </c>
      <c r="F1368" s="2">
        <v>6</v>
      </c>
      <c r="G1368" s="2" t="s">
        <v>2532</v>
      </c>
      <c r="H1368" s="2" t="s">
        <v>2873</v>
      </c>
      <c r="I1368" s="2">
        <v>1</v>
      </c>
      <c r="L1368" s="2">
        <v>3</v>
      </c>
      <c r="M1368" s="2" t="s">
        <v>6057</v>
      </c>
      <c r="N1368" s="2" t="s">
        <v>6058</v>
      </c>
      <c r="S1368" s="2" t="s">
        <v>51</v>
      </c>
      <c r="T1368" s="2" t="s">
        <v>2942</v>
      </c>
      <c r="W1368" s="2" t="s">
        <v>52</v>
      </c>
      <c r="X1368" s="2" t="s">
        <v>2987</v>
      </c>
      <c r="Y1368" s="2" t="s">
        <v>48</v>
      </c>
      <c r="Z1368" s="2" t="s">
        <v>3034</v>
      </c>
      <c r="AC1368" s="2">
        <v>53</v>
      </c>
      <c r="AD1368" s="2" t="s">
        <v>225</v>
      </c>
      <c r="AE1368" s="2" t="s">
        <v>3835</v>
      </c>
      <c r="AJ1368" s="2" t="s">
        <v>50</v>
      </c>
      <c r="AK1368" s="2" t="s">
        <v>3865</v>
      </c>
      <c r="AL1368" s="2" t="s">
        <v>54</v>
      </c>
      <c r="AM1368" s="2" t="s">
        <v>3869</v>
      </c>
      <c r="AT1368" s="2" t="s">
        <v>40</v>
      </c>
      <c r="AU1368" s="2" t="s">
        <v>3927</v>
      </c>
      <c r="AV1368" s="2" t="s">
        <v>2558</v>
      </c>
      <c r="AW1368" s="2" t="s">
        <v>4252</v>
      </c>
      <c r="BG1368" s="2" t="s">
        <v>40</v>
      </c>
      <c r="BH1368" s="2" t="s">
        <v>3927</v>
      </c>
      <c r="BI1368" s="2" t="s">
        <v>2559</v>
      </c>
      <c r="BJ1368" s="2" t="s">
        <v>4580</v>
      </c>
      <c r="BK1368" s="2" t="s">
        <v>40</v>
      </c>
      <c r="BL1368" s="2" t="s">
        <v>3927</v>
      </c>
      <c r="BM1368" s="2" t="s">
        <v>2560</v>
      </c>
      <c r="BN1368" s="2" t="s">
        <v>4756</v>
      </c>
      <c r="BO1368" s="2" t="s">
        <v>40</v>
      </c>
      <c r="BP1368" s="2" t="s">
        <v>3927</v>
      </c>
      <c r="BQ1368" s="2" t="s">
        <v>2561</v>
      </c>
      <c r="BR1368" s="2" t="s">
        <v>5104</v>
      </c>
      <c r="BS1368" s="2" t="s">
        <v>245</v>
      </c>
      <c r="BT1368" s="2" t="s">
        <v>3881</v>
      </c>
    </row>
    <row r="1369" spans="1:72" ht="13.5" customHeight="1">
      <c r="A1369" s="5" t="str">
        <f t="shared" si="74"/>
        <v>1861_각현내_076</v>
      </c>
      <c r="B1369" s="2">
        <v>1861</v>
      </c>
      <c r="C1369" s="2" t="s">
        <v>5173</v>
      </c>
      <c r="D1369" s="2" t="s">
        <v>5174</v>
      </c>
      <c r="E1369" s="2">
        <v>1368</v>
      </c>
      <c r="F1369" s="2">
        <v>6</v>
      </c>
      <c r="G1369" s="2" t="s">
        <v>2532</v>
      </c>
      <c r="H1369" s="2" t="s">
        <v>2873</v>
      </c>
      <c r="I1369" s="2">
        <v>1</v>
      </c>
      <c r="L1369" s="2">
        <v>3</v>
      </c>
      <c r="M1369" s="2" t="s">
        <v>6057</v>
      </c>
      <c r="N1369" s="2" t="s">
        <v>6058</v>
      </c>
      <c r="T1369" s="2" t="s">
        <v>5221</v>
      </c>
      <c r="U1369" s="2" t="s">
        <v>66</v>
      </c>
      <c r="V1369" s="2" t="s">
        <v>2961</v>
      </c>
      <c r="Y1369" s="2" t="s">
        <v>2562</v>
      </c>
      <c r="Z1369" s="2" t="s">
        <v>3731</v>
      </c>
      <c r="AC1369" s="2">
        <v>32</v>
      </c>
      <c r="AD1369" s="2" t="s">
        <v>112</v>
      </c>
      <c r="AE1369" s="2" t="s">
        <v>3819</v>
      </c>
    </row>
    <row r="1370" spans="1:72" ht="13.5" customHeight="1">
      <c r="A1370" s="5" t="str">
        <f t="shared" si="74"/>
        <v>1861_각현내_076</v>
      </c>
      <c r="B1370" s="2">
        <v>1861</v>
      </c>
      <c r="C1370" s="2" t="s">
        <v>5173</v>
      </c>
      <c r="D1370" s="2" t="s">
        <v>5174</v>
      </c>
      <c r="E1370" s="2">
        <v>1369</v>
      </c>
      <c r="F1370" s="2">
        <v>6</v>
      </c>
      <c r="G1370" s="2" t="s">
        <v>2532</v>
      </c>
      <c r="H1370" s="2" t="s">
        <v>2873</v>
      </c>
      <c r="I1370" s="2">
        <v>1</v>
      </c>
      <c r="L1370" s="2">
        <v>3</v>
      </c>
      <c r="M1370" s="2" t="s">
        <v>6057</v>
      </c>
      <c r="N1370" s="2" t="s">
        <v>6058</v>
      </c>
      <c r="T1370" s="2" t="s">
        <v>5221</v>
      </c>
      <c r="U1370" s="2" t="s">
        <v>66</v>
      </c>
      <c r="V1370" s="2" t="s">
        <v>2961</v>
      </c>
      <c r="Y1370" s="2" t="s">
        <v>492</v>
      </c>
      <c r="Z1370" s="2" t="s">
        <v>3141</v>
      </c>
      <c r="AC1370" s="2">
        <v>7</v>
      </c>
      <c r="AD1370" s="2" t="s">
        <v>310</v>
      </c>
      <c r="AE1370" s="2" t="s">
        <v>3403</v>
      </c>
    </row>
    <row r="1371" spans="1:72" ht="13.5" customHeight="1">
      <c r="A1371" s="5" t="str">
        <f t="shared" si="74"/>
        <v>1861_각현내_076</v>
      </c>
      <c r="B1371" s="2">
        <v>1861</v>
      </c>
      <c r="C1371" s="2" t="s">
        <v>5173</v>
      </c>
      <c r="D1371" s="2" t="s">
        <v>5174</v>
      </c>
      <c r="E1371" s="2">
        <v>1370</v>
      </c>
      <c r="F1371" s="2">
        <v>6</v>
      </c>
      <c r="G1371" s="2" t="s">
        <v>2532</v>
      </c>
      <c r="H1371" s="2" t="s">
        <v>2873</v>
      </c>
      <c r="I1371" s="2">
        <v>1</v>
      </c>
      <c r="L1371" s="2">
        <v>4</v>
      </c>
      <c r="M1371" s="2" t="s">
        <v>6059</v>
      </c>
      <c r="N1371" s="2" t="s">
        <v>6060</v>
      </c>
      <c r="O1371" s="2" t="s">
        <v>6</v>
      </c>
      <c r="P1371" s="2" t="s">
        <v>2927</v>
      </c>
      <c r="T1371" s="2" t="s">
        <v>5220</v>
      </c>
      <c r="U1371" s="2" t="s">
        <v>55</v>
      </c>
      <c r="V1371" s="2" t="s">
        <v>2962</v>
      </c>
      <c r="W1371" s="2" t="s">
        <v>284</v>
      </c>
      <c r="X1371" s="2" t="s">
        <v>3000</v>
      </c>
      <c r="Y1371" s="2" t="s">
        <v>2563</v>
      </c>
      <c r="Z1371" s="2" t="s">
        <v>3732</v>
      </c>
      <c r="AC1371" s="2">
        <v>79</v>
      </c>
      <c r="AD1371" s="2" t="s">
        <v>902</v>
      </c>
      <c r="AE1371" s="2" t="s">
        <v>3859</v>
      </c>
      <c r="AJ1371" s="2" t="s">
        <v>17</v>
      </c>
      <c r="AK1371" s="2" t="s">
        <v>3864</v>
      </c>
      <c r="AL1371" s="2" t="s">
        <v>142</v>
      </c>
      <c r="AM1371" s="2" t="s">
        <v>3884</v>
      </c>
      <c r="AT1371" s="2" t="s">
        <v>40</v>
      </c>
      <c r="AU1371" s="2" t="s">
        <v>3927</v>
      </c>
      <c r="AV1371" s="2" t="s">
        <v>778</v>
      </c>
      <c r="AW1371" s="2" t="s">
        <v>5308</v>
      </c>
      <c r="BG1371" s="2" t="s">
        <v>40</v>
      </c>
      <c r="BH1371" s="2" t="s">
        <v>3927</v>
      </c>
      <c r="BI1371" s="2" t="s">
        <v>779</v>
      </c>
      <c r="BJ1371" s="2" t="s">
        <v>4372</v>
      </c>
      <c r="BK1371" s="2" t="s">
        <v>40</v>
      </c>
      <c r="BL1371" s="2" t="s">
        <v>3927</v>
      </c>
      <c r="BM1371" s="2" t="s">
        <v>780</v>
      </c>
      <c r="BN1371" s="2" t="s">
        <v>4676</v>
      </c>
      <c r="BO1371" s="2" t="s">
        <v>40</v>
      </c>
      <c r="BP1371" s="2" t="s">
        <v>3927</v>
      </c>
      <c r="BQ1371" s="2" t="s">
        <v>2564</v>
      </c>
      <c r="BR1371" s="2" t="s">
        <v>4932</v>
      </c>
      <c r="BS1371" s="2" t="s">
        <v>656</v>
      </c>
      <c r="BT1371" s="2" t="s">
        <v>3894</v>
      </c>
    </row>
    <row r="1372" spans="1:72" ht="13.5" customHeight="1">
      <c r="A1372" s="5" t="str">
        <f t="shared" si="74"/>
        <v>1861_각현내_076</v>
      </c>
      <c r="B1372" s="2">
        <v>1861</v>
      </c>
      <c r="C1372" s="2" t="s">
        <v>5173</v>
      </c>
      <c r="D1372" s="2" t="s">
        <v>5174</v>
      </c>
      <c r="E1372" s="2">
        <v>1371</v>
      </c>
      <c r="F1372" s="2">
        <v>6</v>
      </c>
      <c r="G1372" s="2" t="s">
        <v>2532</v>
      </c>
      <c r="H1372" s="2" t="s">
        <v>2873</v>
      </c>
      <c r="I1372" s="2">
        <v>1</v>
      </c>
      <c r="L1372" s="2">
        <v>4</v>
      </c>
      <c r="M1372" s="2" t="s">
        <v>6059</v>
      </c>
      <c r="N1372" s="2" t="s">
        <v>6060</v>
      </c>
      <c r="S1372" s="2" t="s">
        <v>51</v>
      </c>
      <c r="T1372" s="2" t="s">
        <v>2942</v>
      </c>
      <c r="W1372" s="2" t="s">
        <v>546</v>
      </c>
      <c r="X1372" s="2" t="s">
        <v>3007</v>
      </c>
      <c r="Y1372" s="2" t="s">
        <v>48</v>
      </c>
      <c r="Z1372" s="2" t="s">
        <v>3034</v>
      </c>
      <c r="AC1372" s="2">
        <v>69</v>
      </c>
      <c r="AD1372" s="2" t="s">
        <v>86</v>
      </c>
      <c r="AE1372" s="2" t="s">
        <v>3815</v>
      </c>
      <c r="AJ1372" s="2" t="s">
        <v>17</v>
      </c>
      <c r="AK1372" s="2" t="s">
        <v>3864</v>
      </c>
      <c r="AL1372" s="2" t="s">
        <v>39</v>
      </c>
      <c r="AM1372" s="2" t="s">
        <v>3867</v>
      </c>
      <c r="AT1372" s="2" t="s">
        <v>40</v>
      </c>
      <c r="AU1372" s="2" t="s">
        <v>3927</v>
      </c>
      <c r="AV1372" s="2" t="s">
        <v>2863</v>
      </c>
      <c r="AW1372" s="2" t="s">
        <v>4253</v>
      </c>
      <c r="BG1372" s="2" t="s">
        <v>40</v>
      </c>
      <c r="BH1372" s="2" t="s">
        <v>3927</v>
      </c>
      <c r="BI1372" s="2" t="s">
        <v>1113</v>
      </c>
      <c r="BJ1372" s="2" t="s">
        <v>4405</v>
      </c>
      <c r="BK1372" s="2" t="s">
        <v>40</v>
      </c>
      <c r="BL1372" s="2" t="s">
        <v>3927</v>
      </c>
      <c r="BM1372" s="2" t="s">
        <v>2565</v>
      </c>
      <c r="BN1372" s="2" t="s">
        <v>4464</v>
      </c>
      <c r="BO1372" s="2" t="s">
        <v>40</v>
      </c>
      <c r="BP1372" s="2" t="s">
        <v>3927</v>
      </c>
      <c r="BQ1372" s="2" t="s">
        <v>2566</v>
      </c>
      <c r="BR1372" s="2" t="s">
        <v>5105</v>
      </c>
      <c r="BS1372" s="2" t="s">
        <v>359</v>
      </c>
      <c r="BT1372" s="2" t="s">
        <v>3886</v>
      </c>
    </row>
    <row r="1373" spans="1:72" ht="13.5" customHeight="1">
      <c r="A1373" s="5" t="str">
        <f t="shared" si="74"/>
        <v>1861_각현내_076</v>
      </c>
      <c r="B1373" s="2">
        <v>1861</v>
      </c>
      <c r="C1373" s="2" t="s">
        <v>5173</v>
      </c>
      <c r="D1373" s="2" t="s">
        <v>5174</v>
      </c>
      <c r="E1373" s="2">
        <v>1372</v>
      </c>
      <c r="F1373" s="2">
        <v>6</v>
      </c>
      <c r="G1373" s="2" t="s">
        <v>2532</v>
      </c>
      <c r="H1373" s="2" t="s">
        <v>2873</v>
      </c>
      <c r="I1373" s="2">
        <v>1</v>
      </c>
      <c r="L1373" s="2">
        <v>4</v>
      </c>
      <c r="M1373" s="2" t="s">
        <v>6059</v>
      </c>
      <c r="N1373" s="2" t="s">
        <v>6060</v>
      </c>
      <c r="T1373" s="2" t="s">
        <v>5221</v>
      </c>
      <c r="U1373" s="2" t="s">
        <v>66</v>
      </c>
      <c r="V1373" s="2" t="s">
        <v>2961</v>
      </c>
      <c r="Y1373" s="2" t="s">
        <v>2567</v>
      </c>
      <c r="Z1373" s="2" t="s">
        <v>3733</v>
      </c>
      <c r="AC1373" s="2">
        <v>7</v>
      </c>
      <c r="AD1373" s="2" t="s">
        <v>310</v>
      </c>
      <c r="AE1373" s="2" t="s">
        <v>3403</v>
      </c>
    </row>
    <row r="1374" spans="1:72" ht="13.5" customHeight="1">
      <c r="A1374" s="5" t="str">
        <f t="shared" si="74"/>
        <v>1861_각현내_076</v>
      </c>
      <c r="B1374" s="2">
        <v>1861</v>
      </c>
      <c r="C1374" s="2" t="s">
        <v>5173</v>
      </c>
      <c r="D1374" s="2" t="s">
        <v>5174</v>
      </c>
      <c r="E1374" s="2">
        <v>1373</v>
      </c>
      <c r="F1374" s="2">
        <v>6</v>
      </c>
      <c r="G1374" s="2" t="s">
        <v>2532</v>
      </c>
      <c r="H1374" s="2" t="s">
        <v>2873</v>
      </c>
      <c r="I1374" s="2">
        <v>1</v>
      </c>
      <c r="L1374" s="2">
        <v>4</v>
      </c>
      <c r="M1374" s="2" t="s">
        <v>6059</v>
      </c>
      <c r="N1374" s="2" t="s">
        <v>6060</v>
      </c>
      <c r="T1374" s="2" t="s">
        <v>5221</v>
      </c>
      <c r="U1374" s="2" t="s">
        <v>63</v>
      </c>
      <c r="V1374" s="2" t="s">
        <v>2960</v>
      </c>
      <c r="Y1374" s="2" t="s">
        <v>853</v>
      </c>
      <c r="Z1374" s="2" t="s">
        <v>3219</v>
      </c>
      <c r="AC1374" s="2">
        <v>6</v>
      </c>
      <c r="AD1374" s="2" t="s">
        <v>461</v>
      </c>
      <c r="AE1374" s="2" t="s">
        <v>3853</v>
      </c>
    </row>
    <row r="1375" spans="1:72" ht="13.5" customHeight="1">
      <c r="A1375" s="5" t="str">
        <f t="shared" si="74"/>
        <v>1861_각현내_076</v>
      </c>
      <c r="B1375" s="2">
        <v>1861</v>
      </c>
      <c r="C1375" s="2" t="s">
        <v>5173</v>
      </c>
      <c r="D1375" s="2" t="s">
        <v>5174</v>
      </c>
      <c r="E1375" s="2">
        <v>1374</v>
      </c>
      <c r="F1375" s="2">
        <v>6</v>
      </c>
      <c r="G1375" s="2" t="s">
        <v>2532</v>
      </c>
      <c r="H1375" s="2" t="s">
        <v>2873</v>
      </c>
      <c r="I1375" s="2">
        <v>1</v>
      </c>
      <c r="L1375" s="2">
        <v>5</v>
      </c>
      <c r="M1375" s="2" t="s">
        <v>6061</v>
      </c>
      <c r="N1375" s="2" t="s">
        <v>6062</v>
      </c>
      <c r="T1375" s="2" t="s">
        <v>5220</v>
      </c>
      <c r="U1375" s="2" t="s">
        <v>55</v>
      </c>
      <c r="V1375" s="2" t="s">
        <v>2962</v>
      </c>
      <c r="W1375" s="2" t="s">
        <v>215</v>
      </c>
      <c r="X1375" s="2" t="s">
        <v>2995</v>
      </c>
      <c r="Y1375" s="2" t="s">
        <v>2568</v>
      </c>
      <c r="Z1375" s="2" t="s">
        <v>3734</v>
      </c>
      <c r="AC1375" s="2">
        <v>45</v>
      </c>
      <c r="AD1375" s="2" t="s">
        <v>315</v>
      </c>
      <c r="AE1375" s="2" t="s">
        <v>3843</v>
      </c>
      <c r="AJ1375" s="2" t="s">
        <v>17</v>
      </c>
      <c r="AK1375" s="2" t="s">
        <v>3864</v>
      </c>
      <c r="AL1375" s="2" t="s">
        <v>370</v>
      </c>
      <c r="AM1375" s="2" t="s">
        <v>3909</v>
      </c>
      <c r="AT1375" s="2" t="s">
        <v>40</v>
      </c>
      <c r="AU1375" s="2" t="s">
        <v>3927</v>
      </c>
      <c r="AV1375" s="2" t="s">
        <v>2569</v>
      </c>
      <c r="AW1375" s="2" t="s">
        <v>4254</v>
      </c>
      <c r="BG1375" s="2" t="s">
        <v>40</v>
      </c>
      <c r="BH1375" s="2" t="s">
        <v>3927</v>
      </c>
      <c r="BI1375" s="2" t="s">
        <v>2570</v>
      </c>
      <c r="BJ1375" s="2" t="s">
        <v>4581</v>
      </c>
      <c r="BK1375" s="2" t="s">
        <v>40</v>
      </c>
      <c r="BL1375" s="2" t="s">
        <v>3927</v>
      </c>
      <c r="BM1375" s="2" t="s">
        <v>2571</v>
      </c>
      <c r="BN1375" s="2" t="s">
        <v>4292</v>
      </c>
      <c r="BO1375" s="2" t="s">
        <v>40</v>
      </c>
      <c r="BP1375" s="2" t="s">
        <v>3927</v>
      </c>
      <c r="BQ1375" s="2" t="s">
        <v>2572</v>
      </c>
      <c r="BR1375" s="2" t="s">
        <v>5106</v>
      </c>
      <c r="BS1375" s="2" t="s">
        <v>130</v>
      </c>
      <c r="BT1375" s="2" t="s">
        <v>3873</v>
      </c>
    </row>
    <row r="1376" spans="1:72" ht="13.5" customHeight="1">
      <c r="A1376" s="5" t="str">
        <f t="shared" ref="A1376:A1388" si="75">HYPERLINK("http://kyu.snu.ac.kr/sdhj/index.jsp?type=hj/GK14785_00_IH_0001_077.jpg","1861_각현내_077")</f>
        <v>1861_각현내_077</v>
      </c>
      <c r="B1376" s="2">
        <v>1861</v>
      </c>
      <c r="C1376" s="2" t="s">
        <v>5173</v>
      </c>
      <c r="D1376" s="2" t="s">
        <v>5174</v>
      </c>
      <c r="E1376" s="2">
        <v>1375</v>
      </c>
      <c r="F1376" s="2">
        <v>6</v>
      </c>
      <c r="G1376" s="2" t="s">
        <v>2532</v>
      </c>
      <c r="H1376" s="2" t="s">
        <v>2873</v>
      </c>
      <c r="I1376" s="2">
        <v>1</v>
      </c>
      <c r="L1376" s="2">
        <v>5</v>
      </c>
      <c r="M1376" s="2" t="s">
        <v>6061</v>
      </c>
      <c r="N1376" s="2" t="s">
        <v>6062</v>
      </c>
      <c r="S1376" s="2" t="s">
        <v>51</v>
      </c>
      <c r="T1376" s="2" t="s">
        <v>2942</v>
      </c>
      <c r="W1376" s="2" t="s">
        <v>95</v>
      </c>
      <c r="X1376" s="2" t="s">
        <v>5192</v>
      </c>
      <c r="Y1376" s="2" t="s">
        <v>48</v>
      </c>
      <c r="Z1376" s="2" t="s">
        <v>3034</v>
      </c>
      <c r="AC1376" s="2">
        <v>36</v>
      </c>
      <c r="AD1376" s="2" t="s">
        <v>285</v>
      </c>
      <c r="AE1376" s="2" t="s">
        <v>3840</v>
      </c>
      <c r="AJ1376" s="2" t="s">
        <v>17</v>
      </c>
      <c r="AK1376" s="2" t="s">
        <v>3864</v>
      </c>
      <c r="AL1376" s="2" t="s">
        <v>2573</v>
      </c>
      <c r="AM1376" s="2" t="s">
        <v>3918</v>
      </c>
      <c r="AT1376" s="2" t="s">
        <v>40</v>
      </c>
      <c r="AU1376" s="2" t="s">
        <v>3927</v>
      </c>
      <c r="AV1376" s="2" t="s">
        <v>2574</v>
      </c>
      <c r="AW1376" s="2" t="s">
        <v>4255</v>
      </c>
      <c r="BG1376" s="2" t="s">
        <v>40</v>
      </c>
      <c r="BH1376" s="2" t="s">
        <v>3927</v>
      </c>
      <c r="BI1376" s="2" t="s">
        <v>2575</v>
      </c>
      <c r="BJ1376" s="2" t="s">
        <v>4582</v>
      </c>
      <c r="BK1376" s="2" t="s">
        <v>40</v>
      </c>
      <c r="BL1376" s="2" t="s">
        <v>3927</v>
      </c>
      <c r="BM1376" s="2" t="s">
        <v>2576</v>
      </c>
      <c r="BN1376" s="2" t="s">
        <v>4843</v>
      </c>
      <c r="BO1376" s="2" t="s">
        <v>40</v>
      </c>
      <c r="BP1376" s="2" t="s">
        <v>3927</v>
      </c>
      <c r="BQ1376" s="2" t="s">
        <v>5588</v>
      </c>
      <c r="BR1376" s="2" t="s">
        <v>5587</v>
      </c>
      <c r="BS1376" s="2" t="s">
        <v>1062</v>
      </c>
      <c r="BT1376" s="2" t="s">
        <v>3903</v>
      </c>
    </row>
    <row r="1377" spans="1:72" ht="13.5" customHeight="1">
      <c r="A1377" s="5" t="str">
        <f t="shared" si="75"/>
        <v>1861_각현내_077</v>
      </c>
      <c r="B1377" s="2">
        <v>1861</v>
      </c>
      <c r="C1377" s="2" t="s">
        <v>5173</v>
      </c>
      <c r="D1377" s="2" t="s">
        <v>5174</v>
      </c>
      <c r="E1377" s="2">
        <v>1376</v>
      </c>
      <c r="F1377" s="2">
        <v>6</v>
      </c>
      <c r="G1377" s="2" t="s">
        <v>2532</v>
      </c>
      <c r="H1377" s="2" t="s">
        <v>2873</v>
      </c>
      <c r="I1377" s="2">
        <v>1</v>
      </c>
      <c r="L1377" s="2">
        <v>5</v>
      </c>
      <c r="M1377" s="2" t="s">
        <v>6061</v>
      </c>
      <c r="N1377" s="2" t="s">
        <v>6062</v>
      </c>
      <c r="T1377" s="2" t="s">
        <v>5221</v>
      </c>
      <c r="U1377" s="2" t="s">
        <v>63</v>
      </c>
      <c r="V1377" s="2" t="s">
        <v>2960</v>
      </c>
      <c r="Y1377" s="2" t="s">
        <v>2577</v>
      </c>
      <c r="Z1377" s="2" t="s">
        <v>3735</v>
      </c>
      <c r="AC1377" s="2">
        <v>11</v>
      </c>
      <c r="AD1377" s="2" t="s">
        <v>72</v>
      </c>
      <c r="AE1377" s="2" t="s">
        <v>3809</v>
      </c>
    </row>
    <row r="1378" spans="1:72" ht="13.5" customHeight="1">
      <c r="A1378" s="5" t="str">
        <f t="shared" si="75"/>
        <v>1861_각현내_077</v>
      </c>
      <c r="B1378" s="2">
        <v>1861</v>
      </c>
      <c r="C1378" s="2" t="s">
        <v>5173</v>
      </c>
      <c r="D1378" s="2" t="s">
        <v>5174</v>
      </c>
      <c r="E1378" s="2">
        <v>1377</v>
      </c>
      <c r="F1378" s="2">
        <v>6</v>
      </c>
      <c r="G1378" s="2" t="s">
        <v>2532</v>
      </c>
      <c r="H1378" s="2" t="s">
        <v>2873</v>
      </c>
      <c r="I1378" s="2">
        <v>1</v>
      </c>
      <c r="L1378" s="2">
        <v>5</v>
      </c>
      <c r="M1378" s="2" t="s">
        <v>6061</v>
      </c>
      <c r="N1378" s="2" t="s">
        <v>6062</v>
      </c>
      <c r="T1378" s="2" t="s">
        <v>5221</v>
      </c>
      <c r="U1378" s="2" t="s">
        <v>63</v>
      </c>
      <c r="V1378" s="2" t="s">
        <v>2960</v>
      </c>
      <c r="Y1378" s="2" t="s">
        <v>2578</v>
      </c>
      <c r="Z1378" s="2" t="s">
        <v>3736</v>
      </c>
      <c r="AC1378" s="2">
        <v>70</v>
      </c>
      <c r="AD1378" s="2" t="s">
        <v>84</v>
      </c>
      <c r="AE1378" s="2" t="s">
        <v>3814</v>
      </c>
    </row>
    <row r="1379" spans="1:72" ht="13.5" customHeight="1">
      <c r="A1379" s="5" t="str">
        <f t="shared" si="75"/>
        <v>1861_각현내_077</v>
      </c>
      <c r="B1379" s="2">
        <v>1861</v>
      </c>
      <c r="C1379" s="2" t="s">
        <v>5173</v>
      </c>
      <c r="D1379" s="2" t="s">
        <v>5174</v>
      </c>
      <c r="E1379" s="2">
        <v>1378</v>
      </c>
      <c r="F1379" s="2">
        <v>6</v>
      </c>
      <c r="G1379" s="2" t="s">
        <v>2532</v>
      </c>
      <c r="H1379" s="2" t="s">
        <v>2873</v>
      </c>
      <c r="I1379" s="2">
        <v>1</v>
      </c>
      <c r="L1379" s="2">
        <v>5</v>
      </c>
      <c r="M1379" s="2" t="s">
        <v>6061</v>
      </c>
      <c r="N1379" s="2" t="s">
        <v>6062</v>
      </c>
      <c r="T1379" s="2" t="s">
        <v>5221</v>
      </c>
      <c r="U1379" s="2" t="s">
        <v>66</v>
      </c>
      <c r="V1379" s="2" t="s">
        <v>2961</v>
      </c>
      <c r="Y1379" s="2" t="s">
        <v>2579</v>
      </c>
      <c r="Z1379" s="2" t="s">
        <v>3737</v>
      </c>
      <c r="AC1379" s="2">
        <v>17</v>
      </c>
      <c r="AD1379" s="2" t="s">
        <v>125</v>
      </c>
      <c r="AE1379" s="2" t="s">
        <v>3825</v>
      </c>
    </row>
    <row r="1380" spans="1:72" ht="13.5" customHeight="1">
      <c r="A1380" s="5" t="str">
        <f t="shared" si="75"/>
        <v>1861_각현내_077</v>
      </c>
      <c r="B1380" s="2">
        <v>1861</v>
      </c>
      <c r="C1380" s="2" t="s">
        <v>5173</v>
      </c>
      <c r="D1380" s="2" t="s">
        <v>5174</v>
      </c>
      <c r="E1380" s="2">
        <v>1379</v>
      </c>
      <c r="F1380" s="2">
        <v>6</v>
      </c>
      <c r="G1380" s="2" t="s">
        <v>2532</v>
      </c>
      <c r="H1380" s="2" t="s">
        <v>2873</v>
      </c>
      <c r="I1380" s="2">
        <v>1</v>
      </c>
      <c r="L1380" s="2">
        <v>5</v>
      </c>
      <c r="M1380" s="2" t="s">
        <v>6061</v>
      </c>
      <c r="N1380" s="2" t="s">
        <v>6062</v>
      </c>
      <c r="T1380" s="2" t="s">
        <v>5221</v>
      </c>
      <c r="U1380" s="2" t="s">
        <v>66</v>
      </c>
      <c r="V1380" s="2" t="s">
        <v>2961</v>
      </c>
      <c r="Y1380" s="2" t="s">
        <v>347</v>
      </c>
      <c r="Z1380" s="2" t="s">
        <v>3100</v>
      </c>
      <c r="AC1380" s="2">
        <v>11</v>
      </c>
      <c r="AD1380" s="2" t="s">
        <v>72</v>
      </c>
      <c r="AE1380" s="2" t="s">
        <v>3809</v>
      </c>
    </row>
    <row r="1381" spans="1:72" ht="13.5" customHeight="1">
      <c r="A1381" s="5" t="str">
        <f t="shared" si="75"/>
        <v>1861_각현내_077</v>
      </c>
      <c r="B1381" s="2">
        <v>1861</v>
      </c>
      <c r="C1381" s="2" t="s">
        <v>5173</v>
      </c>
      <c r="D1381" s="2" t="s">
        <v>5174</v>
      </c>
      <c r="E1381" s="2">
        <v>1380</v>
      </c>
      <c r="F1381" s="2">
        <v>6</v>
      </c>
      <c r="G1381" s="2" t="s">
        <v>2532</v>
      </c>
      <c r="H1381" s="2" t="s">
        <v>2873</v>
      </c>
      <c r="I1381" s="2">
        <v>2</v>
      </c>
      <c r="J1381" s="2" t="s">
        <v>2580</v>
      </c>
      <c r="K1381" s="2" t="s">
        <v>5184</v>
      </c>
      <c r="L1381" s="2">
        <v>1</v>
      </c>
      <c r="M1381" s="2" t="s">
        <v>6063</v>
      </c>
      <c r="N1381" s="2" t="s">
        <v>5510</v>
      </c>
      <c r="T1381" s="2" t="s">
        <v>5220</v>
      </c>
      <c r="U1381" s="2" t="s">
        <v>55</v>
      </c>
      <c r="V1381" s="2" t="s">
        <v>2962</v>
      </c>
      <c r="W1381" s="2" t="s">
        <v>47</v>
      </c>
      <c r="X1381" s="2" t="s">
        <v>5196</v>
      </c>
      <c r="Y1381" s="2" t="s">
        <v>2581</v>
      </c>
      <c r="Z1381" s="2" t="s">
        <v>3237</v>
      </c>
      <c r="AC1381" s="2">
        <v>32</v>
      </c>
      <c r="AD1381" s="2" t="s">
        <v>112</v>
      </c>
      <c r="AE1381" s="2" t="s">
        <v>3819</v>
      </c>
      <c r="AJ1381" s="2" t="s">
        <v>17</v>
      </c>
      <c r="AK1381" s="2" t="s">
        <v>3864</v>
      </c>
      <c r="AL1381" s="2" t="s">
        <v>370</v>
      </c>
      <c r="AM1381" s="2" t="s">
        <v>3909</v>
      </c>
      <c r="AT1381" s="2" t="s">
        <v>55</v>
      </c>
      <c r="AU1381" s="2" t="s">
        <v>2962</v>
      </c>
      <c r="AV1381" s="2" t="s">
        <v>2582</v>
      </c>
      <c r="AW1381" s="2" t="s">
        <v>3769</v>
      </c>
      <c r="BG1381" s="2" t="s">
        <v>40</v>
      </c>
      <c r="BH1381" s="2" t="s">
        <v>3927</v>
      </c>
      <c r="BI1381" s="2" t="s">
        <v>2583</v>
      </c>
      <c r="BJ1381" s="2" t="s">
        <v>4284</v>
      </c>
      <c r="BK1381" s="2" t="s">
        <v>40</v>
      </c>
      <c r="BL1381" s="2" t="s">
        <v>3927</v>
      </c>
      <c r="BM1381" s="2" t="s">
        <v>2546</v>
      </c>
      <c r="BN1381" s="2" t="s">
        <v>4577</v>
      </c>
      <c r="BO1381" s="2" t="s">
        <v>40</v>
      </c>
      <c r="BP1381" s="2" t="s">
        <v>3927</v>
      </c>
      <c r="BQ1381" s="2" t="s">
        <v>2584</v>
      </c>
      <c r="BR1381" s="2" t="s">
        <v>5107</v>
      </c>
      <c r="BS1381" s="2" t="s">
        <v>639</v>
      </c>
      <c r="BT1381" s="2" t="s">
        <v>3893</v>
      </c>
    </row>
    <row r="1382" spans="1:72" ht="13.5" customHeight="1">
      <c r="A1382" s="5" t="str">
        <f t="shared" si="75"/>
        <v>1861_각현내_077</v>
      </c>
      <c r="B1382" s="2">
        <v>1861</v>
      </c>
      <c r="C1382" s="2" t="s">
        <v>5173</v>
      </c>
      <c r="D1382" s="2" t="s">
        <v>5174</v>
      </c>
      <c r="E1382" s="2">
        <v>1381</v>
      </c>
      <c r="F1382" s="2">
        <v>6</v>
      </c>
      <c r="G1382" s="2" t="s">
        <v>2532</v>
      </c>
      <c r="H1382" s="2" t="s">
        <v>2873</v>
      </c>
      <c r="I1382" s="2">
        <v>2</v>
      </c>
      <c r="L1382" s="2">
        <v>1</v>
      </c>
      <c r="M1382" s="2" t="s">
        <v>6063</v>
      </c>
      <c r="N1382" s="2" t="s">
        <v>5510</v>
      </c>
      <c r="S1382" s="2" t="s">
        <v>51</v>
      </c>
      <c r="T1382" s="2" t="s">
        <v>2942</v>
      </c>
      <c r="W1382" s="2" t="s">
        <v>284</v>
      </c>
      <c r="X1382" s="2" t="s">
        <v>3000</v>
      </c>
      <c r="Y1382" s="2" t="s">
        <v>48</v>
      </c>
      <c r="Z1382" s="2" t="s">
        <v>3034</v>
      </c>
      <c r="AC1382" s="2">
        <v>36</v>
      </c>
      <c r="AD1382" s="2" t="s">
        <v>285</v>
      </c>
      <c r="AE1382" s="2" t="s">
        <v>3840</v>
      </c>
      <c r="AJ1382" s="2" t="s">
        <v>50</v>
      </c>
      <c r="AK1382" s="2" t="s">
        <v>3865</v>
      </c>
      <c r="AL1382" s="2" t="s">
        <v>142</v>
      </c>
      <c r="AM1382" s="2" t="s">
        <v>3884</v>
      </c>
      <c r="AT1382" s="2" t="s">
        <v>55</v>
      </c>
      <c r="AU1382" s="2" t="s">
        <v>2962</v>
      </c>
      <c r="AV1382" s="2" t="s">
        <v>2864</v>
      </c>
      <c r="AW1382" s="2" t="s">
        <v>4256</v>
      </c>
      <c r="BG1382" s="2" t="s">
        <v>40</v>
      </c>
      <c r="BH1382" s="2" t="s">
        <v>3927</v>
      </c>
      <c r="BI1382" s="2" t="s">
        <v>778</v>
      </c>
      <c r="BJ1382" s="2" t="s">
        <v>5307</v>
      </c>
      <c r="BK1382" s="2" t="s">
        <v>40</v>
      </c>
      <c r="BL1382" s="2" t="s">
        <v>3927</v>
      </c>
      <c r="BM1382" s="2" t="s">
        <v>779</v>
      </c>
      <c r="BN1382" s="2" t="s">
        <v>4372</v>
      </c>
      <c r="BO1382" s="2" t="s">
        <v>40</v>
      </c>
      <c r="BP1382" s="2" t="s">
        <v>3927</v>
      </c>
      <c r="BQ1382" s="2" t="s">
        <v>2865</v>
      </c>
      <c r="BR1382" s="2" t="s">
        <v>5108</v>
      </c>
      <c r="BS1382" s="2" t="s">
        <v>39</v>
      </c>
      <c r="BT1382" s="2" t="s">
        <v>3867</v>
      </c>
    </row>
    <row r="1383" spans="1:72" ht="13.5" customHeight="1">
      <c r="A1383" s="5" t="str">
        <f t="shared" si="75"/>
        <v>1861_각현내_077</v>
      </c>
      <c r="B1383" s="2">
        <v>1861</v>
      </c>
      <c r="C1383" s="2" t="s">
        <v>5173</v>
      </c>
      <c r="D1383" s="2" t="s">
        <v>5174</v>
      </c>
      <c r="E1383" s="2">
        <v>1382</v>
      </c>
      <c r="F1383" s="2">
        <v>6</v>
      </c>
      <c r="G1383" s="2" t="s">
        <v>2532</v>
      </c>
      <c r="H1383" s="2" t="s">
        <v>2873</v>
      </c>
      <c r="I1383" s="2">
        <v>2</v>
      </c>
      <c r="L1383" s="2">
        <v>1</v>
      </c>
      <c r="M1383" s="2" t="s">
        <v>6063</v>
      </c>
      <c r="N1383" s="2" t="s">
        <v>5510</v>
      </c>
      <c r="T1383" s="2" t="s">
        <v>5221</v>
      </c>
      <c r="U1383" s="2" t="s">
        <v>63</v>
      </c>
      <c r="V1383" s="2" t="s">
        <v>2960</v>
      </c>
      <c r="Y1383" s="2" t="s">
        <v>2585</v>
      </c>
      <c r="Z1383" s="2" t="s">
        <v>5256</v>
      </c>
      <c r="AC1383" s="2">
        <v>53</v>
      </c>
      <c r="AD1383" s="2" t="s">
        <v>103</v>
      </c>
      <c r="AE1383" s="2" t="s">
        <v>3816</v>
      </c>
    </row>
    <row r="1384" spans="1:72" ht="13.5" customHeight="1">
      <c r="A1384" s="5" t="str">
        <f t="shared" si="75"/>
        <v>1861_각현내_077</v>
      </c>
      <c r="B1384" s="2">
        <v>1861</v>
      </c>
      <c r="C1384" s="2" t="s">
        <v>5173</v>
      </c>
      <c r="D1384" s="2" t="s">
        <v>5174</v>
      </c>
      <c r="E1384" s="2">
        <v>1383</v>
      </c>
      <c r="F1384" s="2">
        <v>6</v>
      </c>
      <c r="G1384" s="2" t="s">
        <v>2532</v>
      </c>
      <c r="H1384" s="2" t="s">
        <v>2873</v>
      </c>
      <c r="I1384" s="2">
        <v>2</v>
      </c>
      <c r="L1384" s="2">
        <v>2</v>
      </c>
      <c r="M1384" s="2" t="s">
        <v>6064</v>
      </c>
      <c r="N1384" s="2" t="s">
        <v>6065</v>
      </c>
      <c r="T1384" s="2" t="s">
        <v>5220</v>
      </c>
      <c r="U1384" s="2" t="s">
        <v>55</v>
      </c>
      <c r="V1384" s="2" t="s">
        <v>2962</v>
      </c>
      <c r="W1384" s="2" t="s">
        <v>47</v>
      </c>
      <c r="X1384" s="2" t="s">
        <v>5196</v>
      </c>
      <c r="Y1384" s="2" t="s">
        <v>2586</v>
      </c>
      <c r="Z1384" s="2" t="s">
        <v>3738</v>
      </c>
      <c r="AC1384" s="2">
        <v>33</v>
      </c>
      <c r="AD1384" s="2" t="s">
        <v>136</v>
      </c>
      <c r="AE1384" s="2" t="s">
        <v>3827</v>
      </c>
      <c r="AJ1384" s="2" t="s">
        <v>17</v>
      </c>
      <c r="AK1384" s="2" t="s">
        <v>3864</v>
      </c>
      <c r="AL1384" s="2" t="s">
        <v>370</v>
      </c>
      <c r="AM1384" s="2" t="s">
        <v>3909</v>
      </c>
      <c r="AT1384" s="2" t="s">
        <v>40</v>
      </c>
      <c r="AU1384" s="2" t="s">
        <v>3927</v>
      </c>
      <c r="AV1384" s="2" t="s">
        <v>2587</v>
      </c>
      <c r="AW1384" s="2" t="s">
        <v>4257</v>
      </c>
      <c r="BG1384" s="2" t="s">
        <v>40</v>
      </c>
      <c r="BH1384" s="2" t="s">
        <v>3927</v>
      </c>
      <c r="BI1384" s="2" t="s">
        <v>2546</v>
      </c>
      <c r="BJ1384" s="2" t="s">
        <v>4577</v>
      </c>
      <c r="BK1384" s="2" t="s">
        <v>40</v>
      </c>
      <c r="BL1384" s="2" t="s">
        <v>3927</v>
      </c>
      <c r="BM1384" s="2" t="s">
        <v>2547</v>
      </c>
      <c r="BN1384" s="2" t="s">
        <v>4842</v>
      </c>
      <c r="BO1384" s="2" t="s">
        <v>40</v>
      </c>
      <c r="BP1384" s="2" t="s">
        <v>3927</v>
      </c>
      <c r="BQ1384" s="2" t="s">
        <v>2588</v>
      </c>
      <c r="BR1384" s="2" t="s">
        <v>5109</v>
      </c>
      <c r="BS1384" s="2" t="s">
        <v>632</v>
      </c>
      <c r="BT1384" s="2" t="s">
        <v>3892</v>
      </c>
    </row>
    <row r="1385" spans="1:72" ht="13.5" customHeight="1">
      <c r="A1385" s="5" t="str">
        <f t="shared" si="75"/>
        <v>1861_각현내_077</v>
      </c>
      <c r="B1385" s="2">
        <v>1861</v>
      </c>
      <c r="C1385" s="2" t="s">
        <v>5173</v>
      </c>
      <c r="D1385" s="2" t="s">
        <v>5174</v>
      </c>
      <c r="E1385" s="2">
        <v>1384</v>
      </c>
      <c r="F1385" s="2">
        <v>6</v>
      </c>
      <c r="G1385" s="2" t="s">
        <v>2532</v>
      </c>
      <c r="H1385" s="2" t="s">
        <v>2873</v>
      </c>
      <c r="I1385" s="2">
        <v>2</v>
      </c>
      <c r="L1385" s="2">
        <v>2</v>
      </c>
      <c r="M1385" s="2" t="s">
        <v>6064</v>
      </c>
      <c r="N1385" s="2" t="s">
        <v>6065</v>
      </c>
      <c r="S1385" s="2" t="s">
        <v>51</v>
      </c>
      <c r="T1385" s="2" t="s">
        <v>2942</v>
      </c>
      <c r="W1385" s="2" t="s">
        <v>1061</v>
      </c>
      <c r="X1385" s="2" t="s">
        <v>3016</v>
      </c>
      <c r="Y1385" s="2" t="s">
        <v>48</v>
      </c>
      <c r="Z1385" s="2" t="s">
        <v>3034</v>
      </c>
      <c r="AC1385" s="2">
        <v>31</v>
      </c>
      <c r="AD1385" s="2" t="s">
        <v>129</v>
      </c>
      <c r="AE1385" s="2" t="s">
        <v>3826</v>
      </c>
      <c r="AJ1385" s="2" t="s">
        <v>17</v>
      </c>
      <c r="AK1385" s="2" t="s">
        <v>3864</v>
      </c>
      <c r="AL1385" s="2" t="s">
        <v>2589</v>
      </c>
      <c r="AM1385" s="2" t="s">
        <v>3919</v>
      </c>
      <c r="AT1385" s="2" t="s">
        <v>40</v>
      </c>
      <c r="AU1385" s="2" t="s">
        <v>3927</v>
      </c>
      <c r="AV1385" s="2" t="s">
        <v>2590</v>
      </c>
      <c r="AW1385" s="2" t="s">
        <v>3747</v>
      </c>
      <c r="BG1385" s="2" t="s">
        <v>40</v>
      </c>
      <c r="BH1385" s="2" t="s">
        <v>3927</v>
      </c>
      <c r="BI1385" s="2" t="s">
        <v>2591</v>
      </c>
      <c r="BJ1385" s="2" t="s">
        <v>4583</v>
      </c>
      <c r="BK1385" s="2" t="s">
        <v>40</v>
      </c>
      <c r="BL1385" s="2" t="s">
        <v>3927</v>
      </c>
      <c r="BM1385" s="2" t="s">
        <v>2592</v>
      </c>
      <c r="BN1385" s="2" t="s">
        <v>4605</v>
      </c>
      <c r="BO1385" s="2" t="s">
        <v>40</v>
      </c>
      <c r="BP1385" s="2" t="s">
        <v>3927</v>
      </c>
      <c r="BQ1385" s="2" t="s">
        <v>2593</v>
      </c>
      <c r="BR1385" s="2" t="s">
        <v>5110</v>
      </c>
      <c r="BS1385" s="2" t="s">
        <v>2594</v>
      </c>
      <c r="BT1385" s="2" t="s">
        <v>5159</v>
      </c>
    </row>
    <row r="1386" spans="1:72" ht="13.5" customHeight="1">
      <c r="A1386" s="5" t="str">
        <f t="shared" si="75"/>
        <v>1861_각현내_077</v>
      </c>
      <c r="B1386" s="2">
        <v>1861</v>
      </c>
      <c r="C1386" s="2" t="s">
        <v>5173</v>
      </c>
      <c r="D1386" s="2" t="s">
        <v>5174</v>
      </c>
      <c r="E1386" s="2">
        <v>1385</v>
      </c>
      <c r="F1386" s="2">
        <v>6</v>
      </c>
      <c r="G1386" s="2" t="s">
        <v>2532</v>
      </c>
      <c r="H1386" s="2" t="s">
        <v>2873</v>
      </c>
      <c r="I1386" s="2">
        <v>2</v>
      </c>
      <c r="L1386" s="2">
        <v>2</v>
      </c>
      <c r="M1386" s="2" t="s">
        <v>6064</v>
      </c>
      <c r="N1386" s="2" t="s">
        <v>6065</v>
      </c>
      <c r="S1386" s="2" t="s">
        <v>46</v>
      </c>
      <c r="T1386" s="2" t="s">
        <v>2941</v>
      </c>
      <c r="W1386" s="2" t="s">
        <v>1856</v>
      </c>
      <c r="X1386" s="2" t="s">
        <v>3026</v>
      </c>
      <c r="Y1386" s="2" t="s">
        <v>48</v>
      </c>
      <c r="Z1386" s="2" t="s">
        <v>3034</v>
      </c>
      <c r="AC1386" s="2">
        <v>70</v>
      </c>
      <c r="AD1386" s="2" t="s">
        <v>86</v>
      </c>
      <c r="AE1386" s="2" t="s">
        <v>3815</v>
      </c>
    </row>
    <row r="1387" spans="1:72" ht="13.5" customHeight="1">
      <c r="A1387" s="5" t="str">
        <f t="shared" si="75"/>
        <v>1861_각현내_077</v>
      </c>
      <c r="B1387" s="2">
        <v>1861</v>
      </c>
      <c r="C1387" s="2" t="s">
        <v>5173</v>
      </c>
      <c r="D1387" s="2" t="s">
        <v>5174</v>
      </c>
      <c r="E1387" s="2">
        <v>1386</v>
      </c>
      <c r="F1387" s="2">
        <v>6</v>
      </c>
      <c r="G1387" s="2" t="s">
        <v>2532</v>
      </c>
      <c r="H1387" s="2" t="s">
        <v>2873</v>
      </c>
      <c r="I1387" s="2">
        <v>2</v>
      </c>
      <c r="L1387" s="2">
        <v>2</v>
      </c>
      <c r="M1387" s="2" t="s">
        <v>6064</v>
      </c>
      <c r="N1387" s="2" t="s">
        <v>6065</v>
      </c>
      <c r="T1387" s="2" t="s">
        <v>5221</v>
      </c>
      <c r="U1387" s="2" t="s">
        <v>63</v>
      </c>
      <c r="V1387" s="2" t="s">
        <v>2960</v>
      </c>
      <c r="Y1387" s="2" t="s">
        <v>2595</v>
      </c>
      <c r="Z1387" s="2" t="s">
        <v>3739</v>
      </c>
      <c r="AC1387" s="2">
        <v>67</v>
      </c>
      <c r="AD1387" s="2" t="s">
        <v>310</v>
      </c>
      <c r="AE1387" s="2" t="s">
        <v>3403</v>
      </c>
    </row>
    <row r="1388" spans="1:72" ht="13.5" customHeight="1">
      <c r="A1388" s="5" t="str">
        <f t="shared" si="75"/>
        <v>1861_각현내_077</v>
      </c>
      <c r="B1388" s="2">
        <v>1861</v>
      </c>
      <c r="C1388" s="2" t="s">
        <v>5173</v>
      </c>
      <c r="D1388" s="2" t="s">
        <v>5174</v>
      </c>
      <c r="E1388" s="2">
        <v>1387</v>
      </c>
      <c r="F1388" s="2">
        <v>6</v>
      </c>
      <c r="G1388" s="2" t="s">
        <v>2532</v>
      </c>
      <c r="H1388" s="2" t="s">
        <v>2873</v>
      </c>
      <c r="I1388" s="2">
        <v>2</v>
      </c>
      <c r="L1388" s="2">
        <v>2</v>
      </c>
      <c r="M1388" s="2" t="s">
        <v>6064</v>
      </c>
      <c r="N1388" s="2" t="s">
        <v>6065</v>
      </c>
      <c r="T1388" s="2" t="s">
        <v>5221</v>
      </c>
      <c r="U1388" s="2" t="s">
        <v>66</v>
      </c>
      <c r="V1388" s="2" t="s">
        <v>2961</v>
      </c>
      <c r="Y1388" s="2" t="s">
        <v>1544</v>
      </c>
      <c r="Z1388" s="2" t="s">
        <v>5259</v>
      </c>
      <c r="AC1388" s="2">
        <v>10</v>
      </c>
      <c r="AD1388" s="2" t="s">
        <v>84</v>
      </c>
      <c r="AE1388" s="2" t="s">
        <v>3814</v>
      </c>
    </row>
    <row r="1389" spans="1:72" ht="13.5" customHeight="1">
      <c r="A1389" s="5" t="str">
        <f t="shared" ref="A1389:A1397" si="76">HYPERLINK("http://kyu.snu.ac.kr/sdhj/index.jsp?type=hj/GK14785_00_IH_0001_078.jpg","1861_각현내_078")</f>
        <v>1861_각현내_078</v>
      </c>
      <c r="B1389" s="2">
        <v>1861</v>
      </c>
      <c r="C1389" s="2" t="s">
        <v>5173</v>
      </c>
      <c r="D1389" s="2" t="s">
        <v>5174</v>
      </c>
      <c r="E1389" s="2">
        <v>1388</v>
      </c>
      <c r="F1389" s="2">
        <v>6</v>
      </c>
      <c r="G1389" s="2" t="s">
        <v>2532</v>
      </c>
      <c r="H1389" s="2" t="s">
        <v>2873</v>
      </c>
      <c r="I1389" s="2">
        <v>2</v>
      </c>
      <c r="L1389" s="2">
        <v>3</v>
      </c>
      <c r="M1389" s="2" t="s">
        <v>6066</v>
      </c>
      <c r="N1389" s="2" t="s">
        <v>6067</v>
      </c>
      <c r="T1389" s="2" t="s">
        <v>5220</v>
      </c>
      <c r="U1389" s="2" t="s">
        <v>55</v>
      </c>
      <c r="V1389" s="2" t="s">
        <v>2962</v>
      </c>
      <c r="W1389" s="2" t="s">
        <v>47</v>
      </c>
      <c r="X1389" s="2" t="s">
        <v>5196</v>
      </c>
      <c r="Y1389" s="2" t="s">
        <v>2596</v>
      </c>
      <c r="Z1389" s="2" t="s">
        <v>3740</v>
      </c>
      <c r="AC1389" s="2">
        <v>34</v>
      </c>
      <c r="AD1389" s="2" t="s">
        <v>70</v>
      </c>
      <c r="AE1389" s="2" t="s">
        <v>3808</v>
      </c>
      <c r="AJ1389" s="2" t="s">
        <v>17</v>
      </c>
      <c r="AK1389" s="2" t="s">
        <v>3864</v>
      </c>
      <c r="AL1389" s="2" t="s">
        <v>370</v>
      </c>
      <c r="AM1389" s="2" t="s">
        <v>3909</v>
      </c>
      <c r="AT1389" s="2" t="s">
        <v>40</v>
      </c>
      <c r="AU1389" s="2" t="s">
        <v>3927</v>
      </c>
      <c r="AV1389" s="2" t="s">
        <v>2597</v>
      </c>
      <c r="AW1389" s="2" t="s">
        <v>4258</v>
      </c>
      <c r="BG1389" s="2" t="s">
        <v>40</v>
      </c>
      <c r="BH1389" s="2" t="s">
        <v>3927</v>
      </c>
      <c r="BI1389" s="2" t="s">
        <v>2535</v>
      </c>
      <c r="BJ1389" s="2" t="s">
        <v>4248</v>
      </c>
      <c r="BK1389" s="2" t="s">
        <v>40</v>
      </c>
      <c r="BL1389" s="2" t="s">
        <v>3927</v>
      </c>
      <c r="BM1389" s="2" t="s">
        <v>2598</v>
      </c>
      <c r="BN1389" s="2" t="s">
        <v>4575</v>
      </c>
      <c r="BO1389" s="2" t="s">
        <v>40</v>
      </c>
      <c r="BP1389" s="2" t="s">
        <v>3927</v>
      </c>
      <c r="BQ1389" s="2" t="s">
        <v>2599</v>
      </c>
      <c r="BR1389" s="2" t="s">
        <v>5111</v>
      </c>
      <c r="BS1389" s="2" t="s">
        <v>625</v>
      </c>
      <c r="BT1389" s="2" t="s">
        <v>3283</v>
      </c>
    </row>
    <row r="1390" spans="1:72" ht="13.5" customHeight="1">
      <c r="A1390" s="5" t="str">
        <f t="shared" si="76"/>
        <v>1861_각현내_078</v>
      </c>
      <c r="B1390" s="2">
        <v>1861</v>
      </c>
      <c r="C1390" s="2" t="s">
        <v>5173</v>
      </c>
      <c r="D1390" s="2" t="s">
        <v>5174</v>
      </c>
      <c r="E1390" s="2">
        <v>1389</v>
      </c>
      <c r="F1390" s="2">
        <v>6</v>
      </c>
      <c r="G1390" s="2" t="s">
        <v>2532</v>
      </c>
      <c r="H1390" s="2" t="s">
        <v>2873</v>
      </c>
      <c r="I1390" s="2">
        <v>2</v>
      </c>
      <c r="L1390" s="2">
        <v>3</v>
      </c>
      <c r="M1390" s="2" t="s">
        <v>6066</v>
      </c>
      <c r="N1390" s="2" t="s">
        <v>6067</v>
      </c>
      <c r="S1390" s="2" t="s">
        <v>51</v>
      </c>
      <c r="T1390" s="2" t="s">
        <v>2942</v>
      </c>
      <c r="W1390" s="2" t="s">
        <v>154</v>
      </c>
      <c r="X1390" s="2" t="s">
        <v>2991</v>
      </c>
      <c r="Y1390" s="2" t="s">
        <v>48</v>
      </c>
      <c r="Z1390" s="2" t="s">
        <v>3034</v>
      </c>
      <c r="AC1390" s="2">
        <v>27</v>
      </c>
      <c r="AD1390" s="2" t="s">
        <v>79</v>
      </c>
      <c r="AE1390" s="2" t="s">
        <v>3812</v>
      </c>
      <c r="AJ1390" s="2" t="s">
        <v>17</v>
      </c>
      <c r="AK1390" s="2" t="s">
        <v>3864</v>
      </c>
      <c r="AL1390" s="2" t="s">
        <v>157</v>
      </c>
      <c r="AM1390" s="2" t="s">
        <v>3875</v>
      </c>
      <c r="AT1390" s="2" t="s">
        <v>40</v>
      </c>
      <c r="AU1390" s="2" t="s">
        <v>3927</v>
      </c>
      <c r="AV1390" s="2" t="s">
        <v>2600</v>
      </c>
      <c r="AW1390" s="2" t="s">
        <v>4259</v>
      </c>
      <c r="BG1390" s="2" t="s">
        <v>40</v>
      </c>
      <c r="BH1390" s="2" t="s">
        <v>3927</v>
      </c>
      <c r="BI1390" s="2" t="s">
        <v>2601</v>
      </c>
      <c r="BJ1390" s="2" t="s">
        <v>4031</v>
      </c>
      <c r="BK1390" s="2" t="s">
        <v>40</v>
      </c>
      <c r="BL1390" s="2" t="s">
        <v>3927</v>
      </c>
      <c r="BM1390" s="2" t="s">
        <v>2602</v>
      </c>
      <c r="BN1390" s="2" t="s">
        <v>4844</v>
      </c>
      <c r="BO1390" s="2" t="s">
        <v>40</v>
      </c>
      <c r="BP1390" s="2" t="s">
        <v>3927</v>
      </c>
      <c r="BQ1390" s="2" t="s">
        <v>2603</v>
      </c>
      <c r="BR1390" s="2" t="s">
        <v>5112</v>
      </c>
      <c r="BS1390" s="2" t="s">
        <v>39</v>
      </c>
      <c r="BT1390" s="2" t="s">
        <v>3867</v>
      </c>
    </row>
    <row r="1391" spans="1:72" ht="13.5" customHeight="1">
      <c r="A1391" s="5" t="str">
        <f t="shared" si="76"/>
        <v>1861_각현내_078</v>
      </c>
      <c r="B1391" s="2">
        <v>1861</v>
      </c>
      <c r="C1391" s="2" t="s">
        <v>5173</v>
      </c>
      <c r="D1391" s="2" t="s">
        <v>5174</v>
      </c>
      <c r="E1391" s="2">
        <v>1390</v>
      </c>
      <c r="F1391" s="2">
        <v>6</v>
      </c>
      <c r="G1391" s="2" t="s">
        <v>2532</v>
      </c>
      <c r="H1391" s="2" t="s">
        <v>2873</v>
      </c>
      <c r="I1391" s="2">
        <v>2</v>
      </c>
      <c r="L1391" s="2">
        <v>3</v>
      </c>
      <c r="M1391" s="2" t="s">
        <v>6066</v>
      </c>
      <c r="N1391" s="2" t="s">
        <v>6067</v>
      </c>
      <c r="T1391" s="2" t="s">
        <v>5221</v>
      </c>
      <c r="U1391" s="2" t="s">
        <v>63</v>
      </c>
      <c r="V1391" s="2" t="s">
        <v>2960</v>
      </c>
      <c r="Y1391" s="2" t="s">
        <v>2604</v>
      </c>
      <c r="Z1391" s="2" t="s">
        <v>3741</v>
      </c>
      <c r="AC1391" s="2">
        <v>24</v>
      </c>
      <c r="AD1391" s="2" t="s">
        <v>490</v>
      </c>
      <c r="AE1391" s="2" t="s">
        <v>3854</v>
      </c>
    </row>
    <row r="1392" spans="1:72" ht="13.5" customHeight="1">
      <c r="A1392" s="5" t="str">
        <f t="shared" si="76"/>
        <v>1861_각현내_078</v>
      </c>
      <c r="B1392" s="2">
        <v>1861</v>
      </c>
      <c r="C1392" s="2" t="s">
        <v>5173</v>
      </c>
      <c r="D1392" s="2" t="s">
        <v>5174</v>
      </c>
      <c r="E1392" s="2">
        <v>1391</v>
      </c>
      <c r="F1392" s="2">
        <v>7</v>
      </c>
      <c r="G1392" s="2" t="s">
        <v>2605</v>
      </c>
      <c r="H1392" s="2" t="s">
        <v>2874</v>
      </c>
      <c r="I1392" s="2">
        <v>1</v>
      </c>
      <c r="J1392" s="2" t="s">
        <v>2606</v>
      </c>
      <c r="K1392" s="2" t="s">
        <v>5176</v>
      </c>
      <c r="L1392" s="2">
        <v>1</v>
      </c>
      <c r="M1392" s="2" t="s">
        <v>2606</v>
      </c>
      <c r="N1392" s="2" t="s">
        <v>5176</v>
      </c>
      <c r="T1392" s="2" t="s">
        <v>5220</v>
      </c>
      <c r="U1392" s="2" t="s">
        <v>680</v>
      </c>
      <c r="V1392" s="2" t="s">
        <v>2971</v>
      </c>
      <c r="W1392" s="2" t="s">
        <v>95</v>
      </c>
      <c r="X1392" s="2" t="s">
        <v>5192</v>
      </c>
      <c r="Y1392" s="2" t="s">
        <v>1040</v>
      </c>
      <c r="Z1392" s="2" t="s">
        <v>3742</v>
      </c>
      <c r="AC1392" s="2">
        <v>44</v>
      </c>
      <c r="AD1392" s="2" t="s">
        <v>244</v>
      </c>
      <c r="AE1392" s="2" t="s">
        <v>3837</v>
      </c>
      <c r="AJ1392" s="2" t="s">
        <v>17</v>
      </c>
      <c r="AK1392" s="2" t="s">
        <v>3864</v>
      </c>
      <c r="AL1392" s="2" t="s">
        <v>94</v>
      </c>
      <c r="AM1392" s="2" t="s">
        <v>5274</v>
      </c>
      <c r="AT1392" s="2" t="s">
        <v>131</v>
      </c>
      <c r="AU1392" s="2" t="s">
        <v>3928</v>
      </c>
      <c r="AV1392" s="2" t="s">
        <v>2607</v>
      </c>
      <c r="AW1392" s="2" t="s">
        <v>4260</v>
      </c>
      <c r="BG1392" s="2" t="s">
        <v>131</v>
      </c>
      <c r="BH1392" s="2" t="s">
        <v>3928</v>
      </c>
      <c r="BI1392" s="2" t="s">
        <v>2608</v>
      </c>
      <c r="BJ1392" s="2" t="s">
        <v>4584</v>
      </c>
      <c r="BK1392" s="2" t="s">
        <v>131</v>
      </c>
      <c r="BL1392" s="2" t="s">
        <v>3928</v>
      </c>
      <c r="BM1392" s="2" t="s">
        <v>1337</v>
      </c>
      <c r="BN1392" s="2" t="s">
        <v>3359</v>
      </c>
      <c r="BO1392" s="2" t="s">
        <v>229</v>
      </c>
      <c r="BP1392" s="2" t="s">
        <v>2966</v>
      </c>
      <c r="BQ1392" s="2" t="s">
        <v>2609</v>
      </c>
      <c r="BR1392" s="2" t="s">
        <v>5413</v>
      </c>
      <c r="BS1392" s="2" t="s">
        <v>94</v>
      </c>
      <c r="BT1392" s="2" t="s">
        <v>5274</v>
      </c>
    </row>
    <row r="1393" spans="1:72" ht="13.5" customHeight="1">
      <c r="A1393" s="5" t="str">
        <f t="shared" si="76"/>
        <v>1861_각현내_078</v>
      </c>
      <c r="B1393" s="2">
        <v>1861</v>
      </c>
      <c r="C1393" s="2" t="s">
        <v>5173</v>
      </c>
      <c r="D1393" s="2" t="s">
        <v>5174</v>
      </c>
      <c r="E1393" s="2">
        <v>1392</v>
      </c>
      <c r="F1393" s="2">
        <v>7</v>
      </c>
      <c r="G1393" s="2" t="s">
        <v>2605</v>
      </c>
      <c r="H1393" s="2" t="s">
        <v>2874</v>
      </c>
      <c r="I1393" s="2">
        <v>1</v>
      </c>
      <c r="L1393" s="2">
        <v>1</v>
      </c>
      <c r="M1393" s="2" t="s">
        <v>2606</v>
      </c>
      <c r="N1393" s="2" t="s">
        <v>5176</v>
      </c>
      <c r="S1393" s="2" t="s">
        <v>51</v>
      </c>
      <c r="T1393" s="2" t="s">
        <v>2942</v>
      </c>
      <c r="W1393" s="2" t="s">
        <v>127</v>
      </c>
      <c r="X1393" s="2" t="s">
        <v>2989</v>
      </c>
      <c r="Y1393" s="2" t="s">
        <v>10</v>
      </c>
      <c r="Z1393" s="2" t="s">
        <v>2986</v>
      </c>
      <c r="AC1393" s="2">
        <v>40</v>
      </c>
      <c r="AD1393" s="2" t="s">
        <v>146</v>
      </c>
      <c r="AE1393" s="2" t="s">
        <v>3828</v>
      </c>
      <c r="AJ1393" s="2" t="s">
        <v>17</v>
      </c>
      <c r="AK1393" s="2" t="s">
        <v>3864</v>
      </c>
      <c r="AL1393" s="2" t="s">
        <v>130</v>
      </c>
      <c r="AM1393" s="2" t="s">
        <v>3873</v>
      </c>
      <c r="AT1393" s="2" t="s">
        <v>131</v>
      </c>
      <c r="AU1393" s="2" t="s">
        <v>3928</v>
      </c>
      <c r="AV1393" s="2" t="s">
        <v>1459</v>
      </c>
      <c r="AW1393" s="2" t="s">
        <v>4261</v>
      </c>
      <c r="BG1393" s="2" t="s">
        <v>131</v>
      </c>
      <c r="BH1393" s="2" t="s">
        <v>3928</v>
      </c>
      <c r="BI1393" s="2" t="s">
        <v>1532</v>
      </c>
      <c r="BJ1393" s="2" t="s">
        <v>4455</v>
      </c>
      <c r="BK1393" s="2" t="s">
        <v>131</v>
      </c>
      <c r="BL1393" s="2" t="s">
        <v>3928</v>
      </c>
      <c r="BM1393" s="2" t="s">
        <v>2610</v>
      </c>
      <c r="BN1393" s="2" t="s">
        <v>4845</v>
      </c>
      <c r="BO1393" s="2" t="s">
        <v>131</v>
      </c>
      <c r="BP1393" s="2" t="s">
        <v>3928</v>
      </c>
      <c r="BQ1393" s="2" t="s">
        <v>2611</v>
      </c>
      <c r="BR1393" s="2" t="s">
        <v>5113</v>
      </c>
      <c r="BS1393" s="2" t="s">
        <v>89</v>
      </c>
      <c r="BT1393" s="2" t="s">
        <v>3870</v>
      </c>
    </row>
    <row r="1394" spans="1:72" ht="13.5" customHeight="1">
      <c r="A1394" s="5" t="str">
        <f t="shared" si="76"/>
        <v>1861_각현내_078</v>
      </c>
      <c r="B1394" s="2">
        <v>1861</v>
      </c>
      <c r="C1394" s="2" t="s">
        <v>5173</v>
      </c>
      <c r="D1394" s="2" t="s">
        <v>5174</v>
      </c>
      <c r="E1394" s="2">
        <v>1393</v>
      </c>
      <c r="F1394" s="2">
        <v>7</v>
      </c>
      <c r="G1394" s="2" t="s">
        <v>2605</v>
      </c>
      <c r="H1394" s="2" t="s">
        <v>2874</v>
      </c>
      <c r="I1394" s="2">
        <v>1</v>
      </c>
      <c r="L1394" s="2">
        <v>2</v>
      </c>
      <c r="M1394" s="2" t="s">
        <v>6068</v>
      </c>
      <c r="N1394" s="2" t="s">
        <v>6069</v>
      </c>
      <c r="T1394" s="2" t="s">
        <v>5220</v>
      </c>
      <c r="U1394" s="2" t="s">
        <v>126</v>
      </c>
      <c r="V1394" s="2" t="s">
        <v>2963</v>
      </c>
      <c r="W1394" s="2" t="s">
        <v>154</v>
      </c>
      <c r="X1394" s="2" t="s">
        <v>2991</v>
      </c>
      <c r="Y1394" s="2" t="s">
        <v>2612</v>
      </c>
      <c r="Z1394" s="2" t="s">
        <v>3743</v>
      </c>
      <c r="AC1394" s="2">
        <v>46</v>
      </c>
      <c r="AD1394" s="2" t="s">
        <v>315</v>
      </c>
      <c r="AE1394" s="2" t="s">
        <v>3843</v>
      </c>
      <c r="AJ1394" s="2" t="s">
        <v>17</v>
      </c>
      <c r="AK1394" s="2" t="s">
        <v>3864</v>
      </c>
      <c r="AL1394" s="2" t="s">
        <v>157</v>
      </c>
      <c r="AM1394" s="2" t="s">
        <v>3875</v>
      </c>
      <c r="AT1394" s="2" t="s">
        <v>131</v>
      </c>
      <c r="AU1394" s="2" t="s">
        <v>3928</v>
      </c>
      <c r="AV1394" s="2" t="s">
        <v>1311</v>
      </c>
      <c r="AW1394" s="2" t="s">
        <v>3351</v>
      </c>
      <c r="BG1394" s="2" t="s">
        <v>131</v>
      </c>
      <c r="BH1394" s="2" t="s">
        <v>3928</v>
      </c>
      <c r="BI1394" s="2" t="s">
        <v>2613</v>
      </c>
      <c r="BJ1394" s="2" t="s">
        <v>4585</v>
      </c>
      <c r="BK1394" s="2" t="s">
        <v>131</v>
      </c>
      <c r="BL1394" s="2" t="s">
        <v>3928</v>
      </c>
      <c r="BM1394" s="2" t="s">
        <v>664</v>
      </c>
      <c r="BN1394" s="2" t="s">
        <v>4358</v>
      </c>
      <c r="BO1394" s="2" t="s">
        <v>131</v>
      </c>
      <c r="BP1394" s="2" t="s">
        <v>3928</v>
      </c>
      <c r="BQ1394" s="2" t="s">
        <v>2614</v>
      </c>
      <c r="BR1394" s="2" t="s">
        <v>5545</v>
      </c>
      <c r="BS1394" s="2" t="s">
        <v>206</v>
      </c>
      <c r="BT1394" s="2" t="s">
        <v>3891</v>
      </c>
    </row>
    <row r="1395" spans="1:72" ht="13.5" customHeight="1">
      <c r="A1395" s="5" t="str">
        <f t="shared" si="76"/>
        <v>1861_각현내_078</v>
      </c>
      <c r="B1395" s="2">
        <v>1861</v>
      </c>
      <c r="C1395" s="2" t="s">
        <v>5173</v>
      </c>
      <c r="D1395" s="2" t="s">
        <v>5174</v>
      </c>
      <c r="E1395" s="2">
        <v>1394</v>
      </c>
      <c r="F1395" s="2">
        <v>7</v>
      </c>
      <c r="G1395" s="2" t="s">
        <v>2605</v>
      </c>
      <c r="H1395" s="2" t="s">
        <v>2874</v>
      </c>
      <c r="I1395" s="2">
        <v>1</v>
      </c>
      <c r="L1395" s="2">
        <v>2</v>
      </c>
      <c r="M1395" s="2" t="s">
        <v>6068</v>
      </c>
      <c r="N1395" s="2" t="s">
        <v>6069</v>
      </c>
      <c r="S1395" s="2" t="s">
        <v>51</v>
      </c>
      <c r="T1395" s="2" t="s">
        <v>2942</v>
      </c>
      <c r="W1395" s="2" t="s">
        <v>215</v>
      </c>
      <c r="X1395" s="2" t="s">
        <v>2995</v>
      </c>
      <c r="Y1395" s="2" t="s">
        <v>10</v>
      </c>
      <c r="Z1395" s="2" t="s">
        <v>2986</v>
      </c>
      <c r="AC1395" s="2">
        <v>43</v>
      </c>
      <c r="AD1395" s="2" t="s">
        <v>331</v>
      </c>
      <c r="AE1395" s="2" t="s">
        <v>3844</v>
      </c>
      <c r="AJ1395" s="2" t="s">
        <v>17</v>
      </c>
      <c r="AK1395" s="2" t="s">
        <v>3864</v>
      </c>
      <c r="AL1395" s="2" t="s">
        <v>152</v>
      </c>
      <c r="AM1395" s="2" t="s">
        <v>3880</v>
      </c>
    </row>
    <row r="1396" spans="1:72" ht="13.5" customHeight="1">
      <c r="A1396" s="5" t="str">
        <f t="shared" si="76"/>
        <v>1861_각현내_078</v>
      </c>
      <c r="B1396" s="2">
        <v>1861</v>
      </c>
      <c r="C1396" s="2" t="s">
        <v>5173</v>
      </c>
      <c r="D1396" s="2" t="s">
        <v>5174</v>
      </c>
      <c r="E1396" s="2">
        <v>1395</v>
      </c>
      <c r="F1396" s="2">
        <v>7</v>
      </c>
      <c r="G1396" s="2" t="s">
        <v>2605</v>
      </c>
      <c r="H1396" s="2" t="s">
        <v>2874</v>
      </c>
      <c r="I1396" s="2">
        <v>1</v>
      </c>
      <c r="L1396" s="2">
        <v>2</v>
      </c>
      <c r="M1396" s="2" t="s">
        <v>6068</v>
      </c>
      <c r="N1396" s="2" t="s">
        <v>6069</v>
      </c>
      <c r="T1396" s="2" t="s">
        <v>5221</v>
      </c>
      <c r="U1396" s="2" t="s">
        <v>66</v>
      </c>
      <c r="V1396" s="2" t="s">
        <v>2961</v>
      </c>
      <c r="Y1396" s="2" t="s">
        <v>352</v>
      </c>
      <c r="Z1396" s="2" t="s">
        <v>3105</v>
      </c>
      <c r="AC1396" s="2">
        <v>26</v>
      </c>
      <c r="AD1396" s="2" t="s">
        <v>552</v>
      </c>
      <c r="AE1396" s="2" t="s">
        <v>3857</v>
      </c>
    </row>
    <row r="1397" spans="1:72" ht="13.5" customHeight="1">
      <c r="A1397" s="5" t="str">
        <f t="shared" si="76"/>
        <v>1861_각현내_078</v>
      </c>
      <c r="B1397" s="2">
        <v>1861</v>
      </c>
      <c r="C1397" s="2" t="s">
        <v>5173</v>
      </c>
      <c r="D1397" s="2" t="s">
        <v>5174</v>
      </c>
      <c r="E1397" s="2">
        <v>1396</v>
      </c>
      <c r="F1397" s="2">
        <v>7</v>
      </c>
      <c r="G1397" s="2" t="s">
        <v>2605</v>
      </c>
      <c r="H1397" s="2" t="s">
        <v>2874</v>
      </c>
      <c r="I1397" s="2">
        <v>1</v>
      </c>
      <c r="L1397" s="2">
        <v>3</v>
      </c>
      <c r="M1397" s="2" t="s">
        <v>6070</v>
      </c>
      <c r="N1397" s="2" t="s">
        <v>6071</v>
      </c>
      <c r="T1397" s="2" t="s">
        <v>5220</v>
      </c>
      <c r="U1397" s="2" t="s">
        <v>2615</v>
      </c>
      <c r="V1397" s="2" t="s">
        <v>2985</v>
      </c>
      <c r="W1397" s="2" t="s">
        <v>1159</v>
      </c>
      <c r="X1397" s="2" t="s">
        <v>3019</v>
      </c>
      <c r="Y1397" s="2" t="s">
        <v>2616</v>
      </c>
      <c r="Z1397" s="2" t="s">
        <v>3744</v>
      </c>
      <c r="AC1397" s="2">
        <v>65</v>
      </c>
      <c r="AD1397" s="2" t="s">
        <v>257</v>
      </c>
      <c r="AE1397" s="2" t="s">
        <v>3838</v>
      </c>
      <c r="AJ1397" s="2" t="s">
        <v>17</v>
      </c>
      <c r="AK1397" s="2" t="s">
        <v>3864</v>
      </c>
      <c r="AL1397" s="2" t="s">
        <v>698</v>
      </c>
      <c r="AM1397" s="2" t="s">
        <v>3905</v>
      </c>
      <c r="AT1397" s="2" t="s">
        <v>131</v>
      </c>
      <c r="AU1397" s="2" t="s">
        <v>3928</v>
      </c>
      <c r="AV1397" s="2" t="s">
        <v>2617</v>
      </c>
      <c r="AW1397" s="2" t="s">
        <v>4262</v>
      </c>
      <c r="BG1397" s="2" t="s">
        <v>131</v>
      </c>
      <c r="BH1397" s="2" t="s">
        <v>3928</v>
      </c>
      <c r="BI1397" s="2" t="s">
        <v>1511</v>
      </c>
      <c r="BJ1397" s="2" t="s">
        <v>4192</v>
      </c>
      <c r="BK1397" s="2" t="s">
        <v>131</v>
      </c>
      <c r="BL1397" s="2" t="s">
        <v>3928</v>
      </c>
      <c r="BM1397" s="2" t="s">
        <v>2618</v>
      </c>
      <c r="BN1397" s="2" t="s">
        <v>4593</v>
      </c>
      <c r="BO1397" s="2" t="s">
        <v>131</v>
      </c>
      <c r="BP1397" s="2" t="s">
        <v>3928</v>
      </c>
      <c r="BQ1397" s="2" t="s">
        <v>2619</v>
      </c>
      <c r="BR1397" s="2" t="s">
        <v>5425</v>
      </c>
      <c r="BS1397" s="2" t="s">
        <v>94</v>
      </c>
      <c r="BT1397" s="2" t="s">
        <v>5274</v>
      </c>
    </row>
    <row r="1398" spans="1:72" ht="13.5" customHeight="1">
      <c r="A1398" s="5" t="str">
        <f t="shared" ref="A1398:A1410" si="77">HYPERLINK("http://kyu.snu.ac.kr/sdhj/index.jsp?type=hj/GK14785_00_IH_0001_079.jpg","1861_각현내_079")</f>
        <v>1861_각현내_079</v>
      </c>
      <c r="B1398" s="2">
        <v>1861</v>
      </c>
      <c r="C1398" s="2" t="s">
        <v>5173</v>
      </c>
      <c r="D1398" s="2" t="s">
        <v>5174</v>
      </c>
      <c r="E1398" s="2">
        <v>1397</v>
      </c>
      <c r="F1398" s="2">
        <v>7</v>
      </c>
      <c r="G1398" s="2" t="s">
        <v>2605</v>
      </c>
      <c r="H1398" s="2" t="s">
        <v>2874</v>
      </c>
      <c r="I1398" s="2">
        <v>1</v>
      </c>
      <c r="L1398" s="2">
        <v>3</v>
      </c>
      <c r="M1398" s="2" t="s">
        <v>6070</v>
      </c>
      <c r="N1398" s="2" t="s">
        <v>6071</v>
      </c>
      <c r="S1398" s="2" t="s">
        <v>51</v>
      </c>
      <c r="T1398" s="2" t="s">
        <v>2942</v>
      </c>
      <c r="W1398" s="2" t="s">
        <v>494</v>
      </c>
      <c r="X1398" s="2" t="s">
        <v>3005</v>
      </c>
      <c r="Y1398" s="2" t="s">
        <v>10</v>
      </c>
      <c r="Z1398" s="2" t="s">
        <v>2986</v>
      </c>
      <c r="AC1398" s="2">
        <v>58</v>
      </c>
      <c r="AD1398" s="2" t="s">
        <v>298</v>
      </c>
      <c r="AE1398" s="2" t="s">
        <v>3841</v>
      </c>
      <c r="AJ1398" s="2" t="s">
        <v>17</v>
      </c>
      <c r="AK1398" s="2" t="s">
        <v>3864</v>
      </c>
      <c r="AL1398" s="2" t="s">
        <v>359</v>
      </c>
      <c r="AM1398" s="2" t="s">
        <v>3886</v>
      </c>
      <c r="AT1398" s="2" t="s">
        <v>131</v>
      </c>
      <c r="AU1398" s="2" t="s">
        <v>3928</v>
      </c>
      <c r="AV1398" s="2" t="s">
        <v>1187</v>
      </c>
      <c r="AW1398" s="2" t="s">
        <v>4263</v>
      </c>
      <c r="BG1398" s="2" t="s">
        <v>131</v>
      </c>
      <c r="BH1398" s="2" t="s">
        <v>3928</v>
      </c>
      <c r="BI1398" s="2" t="s">
        <v>2620</v>
      </c>
      <c r="BJ1398" s="2" t="s">
        <v>4586</v>
      </c>
      <c r="BK1398" s="2" t="s">
        <v>131</v>
      </c>
      <c r="BL1398" s="2" t="s">
        <v>3928</v>
      </c>
      <c r="BM1398" s="2" t="s">
        <v>1621</v>
      </c>
      <c r="BN1398" s="2" t="s">
        <v>3444</v>
      </c>
      <c r="BO1398" s="2" t="s">
        <v>131</v>
      </c>
      <c r="BP1398" s="2" t="s">
        <v>3928</v>
      </c>
      <c r="BQ1398" s="2" t="s">
        <v>2621</v>
      </c>
      <c r="BR1398" s="2" t="s">
        <v>5114</v>
      </c>
      <c r="BS1398" s="2" t="s">
        <v>172</v>
      </c>
      <c r="BT1398" s="2" t="s">
        <v>3877</v>
      </c>
    </row>
    <row r="1399" spans="1:72" ht="13.5" customHeight="1">
      <c r="A1399" s="5" t="str">
        <f t="shared" si="77"/>
        <v>1861_각현내_079</v>
      </c>
      <c r="B1399" s="2">
        <v>1861</v>
      </c>
      <c r="C1399" s="2" t="s">
        <v>5173</v>
      </c>
      <c r="D1399" s="2" t="s">
        <v>5174</v>
      </c>
      <c r="E1399" s="2">
        <v>1398</v>
      </c>
      <c r="F1399" s="2">
        <v>7</v>
      </c>
      <c r="G1399" s="2" t="s">
        <v>2605</v>
      </c>
      <c r="H1399" s="2" t="s">
        <v>2874</v>
      </c>
      <c r="I1399" s="2">
        <v>1</v>
      </c>
      <c r="L1399" s="2">
        <v>3</v>
      </c>
      <c r="M1399" s="2" t="s">
        <v>6070</v>
      </c>
      <c r="N1399" s="2" t="s">
        <v>6071</v>
      </c>
      <c r="T1399" s="2" t="s">
        <v>5221</v>
      </c>
      <c r="U1399" s="2" t="s">
        <v>66</v>
      </c>
      <c r="V1399" s="2" t="s">
        <v>2961</v>
      </c>
      <c r="Y1399" s="2" t="s">
        <v>2622</v>
      </c>
      <c r="Z1399" s="2" t="s">
        <v>3745</v>
      </c>
      <c r="AC1399" s="2">
        <v>53</v>
      </c>
      <c r="AD1399" s="2" t="s">
        <v>225</v>
      </c>
      <c r="AE1399" s="2" t="s">
        <v>3835</v>
      </c>
    </row>
    <row r="1400" spans="1:72" ht="13.5" customHeight="1">
      <c r="A1400" s="5" t="str">
        <f t="shared" si="77"/>
        <v>1861_각현내_079</v>
      </c>
      <c r="B1400" s="2">
        <v>1861</v>
      </c>
      <c r="C1400" s="2" t="s">
        <v>5173</v>
      </c>
      <c r="D1400" s="2" t="s">
        <v>5174</v>
      </c>
      <c r="E1400" s="2">
        <v>1399</v>
      </c>
      <c r="F1400" s="2">
        <v>7</v>
      </c>
      <c r="G1400" s="2" t="s">
        <v>2605</v>
      </c>
      <c r="H1400" s="2" t="s">
        <v>2874</v>
      </c>
      <c r="I1400" s="2">
        <v>1</v>
      </c>
      <c r="L1400" s="2">
        <v>4</v>
      </c>
      <c r="M1400" s="2" t="s">
        <v>6072</v>
      </c>
      <c r="N1400" s="2" t="s">
        <v>6073</v>
      </c>
      <c r="T1400" s="2" t="s">
        <v>5220</v>
      </c>
      <c r="U1400" s="2" t="s">
        <v>55</v>
      </c>
      <c r="V1400" s="2" t="s">
        <v>2962</v>
      </c>
      <c r="W1400" s="2" t="s">
        <v>1159</v>
      </c>
      <c r="X1400" s="2" t="s">
        <v>3019</v>
      </c>
      <c r="Y1400" s="2" t="s">
        <v>1513</v>
      </c>
      <c r="Z1400" s="2" t="s">
        <v>3746</v>
      </c>
      <c r="AC1400" s="2">
        <v>75</v>
      </c>
      <c r="AD1400" s="2" t="s">
        <v>178</v>
      </c>
      <c r="AE1400" s="2" t="s">
        <v>3830</v>
      </c>
      <c r="AJ1400" s="2" t="s">
        <v>17</v>
      </c>
      <c r="AK1400" s="2" t="s">
        <v>3864</v>
      </c>
      <c r="AL1400" s="2" t="s">
        <v>698</v>
      </c>
      <c r="AM1400" s="2" t="s">
        <v>3905</v>
      </c>
      <c r="AT1400" s="2" t="s">
        <v>40</v>
      </c>
      <c r="AU1400" s="2" t="s">
        <v>3927</v>
      </c>
      <c r="AV1400" s="2" t="s">
        <v>2623</v>
      </c>
      <c r="AW1400" s="2" t="s">
        <v>4264</v>
      </c>
      <c r="AX1400" s="2" t="s">
        <v>40</v>
      </c>
      <c r="AY1400" s="2" t="s">
        <v>3927</v>
      </c>
      <c r="AZ1400" s="2" t="s">
        <v>1514</v>
      </c>
      <c r="BA1400" s="2" t="s">
        <v>3769</v>
      </c>
      <c r="BG1400" s="2" t="s">
        <v>40</v>
      </c>
      <c r="BH1400" s="2" t="s">
        <v>3927</v>
      </c>
      <c r="BI1400" s="2" t="s">
        <v>2624</v>
      </c>
      <c r="BJ1400" s="2" t="s">
        <v>4587</v>
      </c>
      <c r="BK1400" s="2" t="s">
        <v>40</v>
      </c>
      <c r="BL1400" s="2" t="s">
        <v>3927</v>
      </c>
      <c r="BM1400" s="2" t="s">
        <v>2618</v>
      </c>
      <c r="BN1400" s="2" t="s">
        <v>4593</v>
      </c>
      <c r="BO1400" s="2" t="s">
        <v>40</v>
      </c>
      <c r="BP1400" s="2" t="s">
        <v>3927</v>
      </c>
      <c r="BQ1400" s="2" t="s">
        <v>2625</v>
      </c>
      <c r="BR1400" s="2" t="s">
        <v>5590</v>
      </c>
      <c r="BS1400" s="2" t="s">
        <v>185</v>
      </c>
      <c r="BT1400" s="2" t="s">
        <v>3906</v>
      </c>
    </row>
    <row r="1401" spans="1:72" ht="13.5" customHeight="1">
      <c r="A1401" s="5" t="str">
        <f t="shared" si="77"/>
        <v>1861_각현내_079</v>
      </c>
      <c r="B1401" s="2">
        <v>1861</v>
      </c>
      <c r="C1401" s="2" t="s">
        <v>5173</v>
      </c>
      <c r="D1401" s="2" t="s">
        <v>5174</v>
      </c>
      <c r="E1401" s="2">
        <v>1400</v>
      </c>
      <c r="F1401" s="2">
        <v>7</v>
      </c>
      <c r="G1401" s="2" t="s">
        <v>2605</v>
      </c>
      <c r="H1401" s="2" t="s">
        <v>2874</v>
      </c>
      <c r="I1401" s="2">
        <v>1</v>
      </c>
      <c r="L1401" s="2">
        <v>4</v>
      </c>
      <c r="M1401" s="2" t="s">
        <v>6072</v>
      </c>
      <c r="N1401" s="2" t="s">
        <v>6073</v>
      </c>
      <c r="S1401" s="2" t="s">
        <v>51</v>
      </c>
      <c r="T1401" s="2" t="s">
        <v>2942</v>
      </c>
      <c r="W1401" s="2" t="s">
        <v>135</v>
      </c>
      <c r="X1401" s="2" t="s">
        <v>2990</v>
      </c>
      <c r="Y1401" s="2" t="s">
        <v>48</v>
      </c>
      <c r="Z1401" s="2" t="s">
        <v>3034</v>
      </c>
      <c r="AC1401" s="2">
        <v>62</v>
      </c>
      <c r="AD1401" s="2" t="s">
        <v>269</v>
      </c>
      <c r="AE1401" s="2" t="s">
        <v>3215</v>
      </c>
      <c r="AJ1401" s="2" t="s">
        <v>17</v>
      </c>
      <c r="AK1401" s="2" t="s">
        <v>3864</v>
      </c>
      <c r="AL1401" s="2" t="s">
        <v>39</v>
      </c>
      <c r="AM1401" s="2" t="s">
        <v>3867</v>
      </c>
      <c r="AT1401" s="2" t="s">
        <v>40</v>
      </c>
      <c r="AU1401" s="2" t="s">
        <v>3927</v>
      </c>
      <c r="AV1401" s="2" t="s">
        <v>2626</v>
      </c>
      <c r="AW1401" s="2" t="s">
        <v>4265</v>
      </c>
      <c r="BG1401" s="2" t="s">
        <v>40</v>
      </c>
      <c r="BH1401" s="2" t="s">
        <v>3927</v>
      </c>
      <c r="BI1401" s="2" t="s">
        <v>2627</v>
      </c>
      <c r="BJ1401" s="2" t="s">
        <v>4588</v>
      </c>
      <c r="BK1401" s="2" t="s">
        <v>40</v>
      </c>
      <c r="BL1401" s="2" t="s">
        <v>3927</v>
      </c>
      <c r="BM1401" s="2" t="s">
        <v>2628</v>
      </c>
      <c r="BN1401" s="2" t="s">
        <v>4846</v>
      </c>
      <c r="BO1401" s="2" t="s">
        <v>40</v>
      </c>
      <c r="BP1401" s="2" t="s">
        <v>3927</v>
      </c>
      <c r="BQ1401" s="2" t="s">
        <v>2629</v>
      </c>
      <c r="BR1401" s="2" t="s">
        <v>5115</v>
      </c>
      <c r="BS1401" s="2" t="s">
        <v>1982</v>
      </c>
      <c r="BT1401" s="2" t="s">
        <v>3912</v>
      </c>
    </row>
    <row r="1402" spans="1:72" ht="13.5" customHeight="1">
      <c r="A1402" s="5" t="str">
        <f t="shared" si="77"/>
        <v>1861_각현내_079</v>
      </c>
      <c r="B1402" s="2">
        <v>1861</v>
      </c>
      <c r="C1402" s="2" t="s">
        <v>5173</v>
      </c>
      <c r="D1402" s="2" t="s">
        <v>5174</v>
      </c>
      <c r="E1402" s="2">
        <v>1401</v>
      </c>
      <c r="F1402" s="2">
        <v>7</v>
      </c>
      <c r="G1402" s="2" t="s">
        <v>2605</v>
      </c>
      <c r="H1402" s="2" t="s">
        <v>2874</v>
      </c>
      <c r="I1402" s="2">
        <v>1</v>
      </c>
      <c r="L1402" s="2">
        <v>4</v>
      </c>
      <c r="M1402" s="2" t="s">
        <v>6072</v>
      </c>
      <c r="N1402" s="2" t="s">
        <v>6073</v>
      </c>
      <c r="T1402" s="2" t="s">
        <v>5221</v>
      </c>
      <c r="U1402" s="2" t="s">
        <v>66</v>
      </c>
      <c r="V1402" s="2" t="s">
        <v>2961</v>
      </c>
      <c r="Y1402" s="2" t="s">
        <v>2630</v>
      </c>
      <c r="Z1402" s="2" t="s">
        <v>3120</v>
      </c>
      <c r="AC1402" s="2">
        <v>45</v>
      </c>
      <c r="AD1402" s="2" t="s">
        <v>315</v>
      </c>
      <c r="AE1402" s="2" t="s">
        <v>3843</v>
      </c>
    </row>
    <row r="1403" spans="1:72" ht="13.5" customHeight="1">
      <c r="A1403" s="5" t="str">
        <f t="shared" si="77"/>
        <v>1861_각현내_079</v>
      </c>
      <c r="B1403" s="2">
        <v>1861</v>
      </c>
      <c r="C1403" s="2" t="s">
        <v>5173</v>
      </c>
      <c r="D1403" s="2" t="s">
        <v>5174</v>
      </c>
      <c r="E1403" s="2">
        <v>1402</v>
      </c>
      <c r="F1403" s="2">
        <v>7</v>
      </c>
      <c r="G1403" s="2" t="s">
        <v>2605</v>
      </c>
      <c r="H1403" s="2" t="s">
        <v>2874</v>
      </c>
      <c r="I1403" s="2">
        <v>1</v>
      </c>
      <c r="L1403" s="2">
        <v>4</v>
      </c>
      <c r="M1403" s="2" t="s">
        <v>6072</v>
      </c>
      <c r="N1403" s="2" t="s">
        <v>6073</v>
      </c>
      <c r="T1403" s="2" t="s">
        <v>5221</v>
      </c>
      <c r="U1403" s="2" t="s">
        <v>66</v>
      </c>
      <c r="V1403" s="2" t="s">
        <v>2961</v>
      </c>
      <c r="Y1403" s="2" t="s">
        <v>2388</v>
      </c>
      <c r="Z1403" s="2" t="s">
        <v>3689</v>
      </c>
      <c r="AC1403" s="2">
        <v>32</v>
      </c>
      <c r="AD1403" s="2" t="s">
        <v>129</v>
      </c>
      <c r="AE1403" s="2" t="s">
        <v>3826</v>
      </c>
    </row>
    <row r="1404" spans="1:72" ht="13.5" customHeight="1">
      <c r="A1404" s="5" t="str">
        <f t="shared" si="77"/>
        <v>1861_각현내_079</v>
      </c>
      <c r="B1404" s="2">
        <v>1861</v>
      </c>
      <c r="C1404" s="2" t="s">
        <v>5173</v>
      </c>
      <c r="D1404" s="2" t="s">
        <v>5174</v>
      </c>
      <c r="E1404" s="2">
        <v>1403</v>
      </c>
      <c r="F1404" s="2">
        <v>7</v>
      </c>
      <c r="G1404" s="2" t="s">
        <v>2605</v>
      </c>
      <c r="H1404" s="2" t="s">
        <v>2874</v>
      </c>
      <c r="I1404" s="2">
        <v>1</v>
      </c>
      <c r="L1404" s="2">
        <v>5</v>
      </c>
      <c r="M1404" s="2" t="s">
        <v>6074</v>
      </c>
      <c r="N1404" s="2" t="s">
        <v>6075</v>
      </c>
      <c r="T1404" s="2" t="s">
        <v>5220</v>
      </c>
      <c r="U1404" s="2" t="s">
        <v>55</v>
      </c>
      <c r="V1404" s="2" t="s">
        <v>2962</v>
      </c>
      <c r="W1404" s="2" t="s">
        <v>1159</v>
      </c>
      <c r="X1404" s="2" t="s">
        <v>3019</v>
      </c>
      <c r="Y1404" s="2" t="s">
        <v>2231</v>
      </c>
      <c r="Z1404" s="2" t="s">
        <v>3747</v>
      </c>
      <c r="AC1404" s="2">
        <v>45</v>
      </c>
      <c r="AD1404" s="2" t="s">
        <v>315</v>
      </c>
      <c r="AE1404" s="2" t="s">
        <v>3843</v>
      </c>
      <c r="AJ1404" s="2" t="s">
        <v>17</v>
      </c>
      <c r="AK1404" s="2" t="s">
        <v>3864</v>
      </c>
      <c r="AL1404" s="2" t="s">
        <v>698</v>
      </c>
      <c r="AM1404" s="2" t="s">
        <v>3905</v>
      </c>
      <c r="AT1404" s="2" t="s">
        <v>40</v>
      </c>
      <c r="AU1404" s="2" t="s">
        <v>3927</v>
      </c>
      <c r="AV1404" s="2" t="s">
        <v>2631</v>
      </c>
      <c r="AW1404" s="2" t="s">
        <v>4266</v>
      </c>
      <c r="BG1404" s="2" t="s">
        <v>40</v>
      </c>
      <c r="BH1404" s="2" t="s">
        <v>3927</v>
      </c>
      <c r="BI1404" s="2" t="s">
        <v>2632</v>
      </c>
      <c r="BJ1404" s="2" t="s">
        <v>4589</v>
      </c>
      <c r="BK1404" s="2" t="s">
        <v>40</v>
      </c>
      <c r="BL1404" s="2" t="s">
        <v>3927</v>
      </c>
      <c r="BM1404" s="2" t="s">
        <v>2618</v>
      </c>
      <c r="BN1404" s="2" t="s">
        <v>4593</v>
      </c>
      <c r="BO1404" s="2" t="s">
        <v>40</v>
      </c>
      <c r="BP1404" s="2" t="s">
        <v>3927</v>
      </c>
      <c r="BQ1404" s="2" t="s">
        <v>2633</v>
      </c>
      <c r="BR1404" s="2" t="s">
        <v>5446</v>
      </c>
      <c r="BS1404" s="2" t="s">
        <v>152</v>
      </c>
      <c r="BT1404" s="2" t="s">
        <v>3880</v>
      </c>
    </row>
    <row r="1405" spans="1:72" ht="13.5" customHeight="1">
      <c r="A1405" s="5" t="str">
        <f t="shared" si="77"/>
        <v>1861_각현내_079</v>
      </c>
      <c r="B1405" s="2">
        <v>1861</v>
      </c>
      <c r="C1405" s="2" t="s">
        <v>5173</v>
      </c>
      <c r="D1405" s="2" t="s">
        <v>5174</v>
      </c>
      <c r="E1405" s="2">
        <v>1404</v>
      </c>
      <c r="F1405" s="2">
        <v>7</v>
      </c>
      <c r="G1405" s="2" t="s">
        <v>2605</v>
      </c>
      <c r="H1405" s="2" t="s">
        <v>2874</v>
      </c>
      <c r="I1405" s="2">
        <v>1</v>
      </c>
      <c r="L1405" s="2">
        <v>5</v>
      </c>
      <c r="M1405" s="2" t="s">
        <v>6074</v>
      </c>
      <c r="N1405" s="2" t="s">
        <v>6075</v>
      </c>
      <c r="S1405" s="2" t="s">
        <v>46</v>
      </c>
      <c r="T1405" s="2" t="s">
        <v>2941</v>
      </c>
      <c r="W1405" s="2" t="s">
        <v>95</v>
      </c>
      <c r="X1405" s="2" t="s">
        <v>5192</v>
      </c>
      <c r="Y1405" s="2" t="s">
        <v>48</v>
      </c>
      <c r="Z1405" s="2" t="s">
        <v>3034</v>
      </c>
      <c r="AC1405" s="2">
        <v>83</v>
      </c>
      <c r="AD1405" s="2" t="s">
        <v>344</v>
      </c>
      <c r="AE1405" s="2" t="s">
        <v>3845</v>
      </c>
    </row>
    <row r="1406" spans="1:72" ht="13.5" customHeight="1">
      <c r="A1406" s="5" t="str">
        <f t="shared" si="77"/>
        <v>1861_각현내_079</v>
      </c>
      <c r="B1406" s="2">
        <v>1861</v>
      </c>
      <c r="C1406" s="2" t="s">
        <v>5173</v>
      </c>
      <c r="D1406" s="2" t="s">
        <v>5174</v>
      </c>
      <c r="E1406" s="2">
        <v>1405</v>
      </c>
      <c r="F1406" s="2">
        <v>7</v>
      </c>
      <c r="G1406" s="2" t="s">
        <v>2605</v>
      </c>
      <c r="H1406" s="2" t="s">
        <v>2874</v>
      </c>
      <c r="I1406" s="2">
        <v>1</v>
      </c>
      <c r="L1406" s="2">
        <v>5</v>
      </c>
      <c r="M1406" s="2" t="s">
        <v>6074</v>
      </c>
      <c r="N1406" s="2" t="s">
        <v>6075</v>
      </c>
      <c r="S1406" s="2" t="s">
        <v>51</v>
      </c>
      <c r="T1406" s="2" t="s">
        <v>2942</v>
      </c>
      <c r="W1406" s="2" t="s">
        <v>47</v>
      </c>
      <c r="X1406" s="2" t="s">
        <v>5196</v>
      </c>
      <c r="Y1406" s="2" t="s">
        <v>48</v>
      </c>
      <c r="Z1406" s="2" t="s">
        <v>3034</v>
      </c>
      <c r="AC1406" s="2">
        <v>44</v>
      </c>
      <c r="AD1406" s="2" t="s">
        <v>315</v>
      </c>
      <c r="AE1406" s="2" t="s">
        <v>3843</v>
      </c>
      <c r="AJ1406" s="2" t="s">
        <v>17</v>
      </c>
      <c r="AK1406" s="2" t="s">
        <v>3864</v>
      </c>
      <c r="AL1406" s="2" t="s">
        <v>152</v>
      </c>
      <c r="AM1406" s="2" t="s">
        <v>3880</v>
      </c>
      <c r="AT1406" s="2" t="s">
        <v>40</v>
      </c>
      <c r="AU1406" s="2" t="s">
        <v>3927</v>
      </c>
      <c r="AV1406" s="2" t="s">
        <v>894</v>
      </c>
      <c r="AW1406" s="2" t="s">
        <v>4031</v>
      </c>
      <c r="BG1406" s="2" t="s">
        <v>40</v>
      </c>
      <c r="BH1406" s="2" t="s">
        <v>3927</v>
      </c>
      <c r="BI1406" s="2" t="s">
        <v>829</v>
      </c>
      <c r="BJ1406" s="2" t="s">
        <v>4051</v>
      </c>
      <c r="BK1406" s="2" t="s">
        <v>40</v>
      </c>
      <c r="BL1406" s="2" t="s">
        <v>3927</v>
      </c>
      <c r="BM1406" s="2" t="s">
        <v>696</v>
      </c>
      <c r="BN1406" s="2" t="s">
        <v>4382</v>
      </c>
      <c r="BO1406" s="2" t="s">
        <v>40</v>
      </c>
      <c r="BP1406" s="2" t="s">
        <v>3927</v>
      </c>
      <c r="BQ1406" s="2" t="s">
        <v>895</v>
      </c>
      <c r="BR1406" s="2" t="s">
        <v>5511</v>
      </c>
      <c r="BS1406" s="2" t="s">
        <v>415</v>
      </c>
      <c r="BT1406" s="2" t="s">
        <v>3898</v>
      </c>
    </row>
    <row r="1407" spans="1:72" ht="13.5" customHeight="1">
      <c r="A1407" s="5" t="str">
        <f t="shared" si="77"/>
        <v>1861_각현내_079</v>
      </c>
      <c r="B1407" s="2">
        <v>1861</v>
      </c>
      <c r="C1407" s="2" t="s">
        <v>5173</v>
      </c>
      <c r="D1407" s="2" t="s">
        <v>5174</v>
      </c>
      <c r="E1407" s="2">
        <v>1406</v>
      </c>
      <c r="F1407" s="2">
        <v>7</v>
      </c>
      <c r="G1407" s="2" t="s">
        <v>2605</v>
      </c>
      <c r="H1407" s="2" t="s">
        <v>2874</v>
      </c>
      <c r="I1407" s="2">
        <v>1</v>
      </c>
      <c r="L1407" s="2">
        <v>5</v>
      </c>
      <c r="M1407" s="2" t="s">
        <v>6074</v>
      </c>
      <c r="N1407" s="2" t="s">
        <v>6075</v>
      </c>
      <c r="T1407" s="2" t="s">
        <v>5221</v>
      </c>
      <c r="U1407" s="2" t="s">
        <v>66</v>
      </c>
      <c r="V1407" s="2" t="s">
        <v>2961</v>
      </c>
      <c r="Y1407" s="2" t="s">
        <v>2634</v>
      </c>
      <c r="Z1407" s="2" t="s">
        <v>3748</v>
      </c>
      <c r="AC1407" s="2">
        <v>76</v>
      </c>
      <c r="AD1407" s="2" t="s">
        <v>552</v>
      </c>
      <c r="AE1407" s="2" t="s">
        <v>3857</v>
      </c>
    </row>
    <row r="1408" spans="1:72" ht="13.5" customHeight="1">
      <c r="A1408" s="5" t="str">
        <f t="shared" si="77"/>
        <v>1861_각현내_079</v>
      </c>
      <c r="B1408" s="2">
        <v>1861</v>
      </c>
      <c r="C1408" s="2" t="s">
        <v>5173</v>
      </c>
      <c r="D1408" s="2" t="s">
        <v>5174</v>
      </c>
      <c r="E1408" s="2">
        <v>1407</v>
      </c>
      <c r="F1408" s="2">
        <v>7</v>
      </c>
      <c r="G1408" s="2" t="s">
        <v>2605</v>
      </c>
      <c r="H1408" s="2" t="s">
        <v>2874</v>
      </c>
      <c r="I1408" s="2">
        <v>1</v>
      </c>
      <c r="L1408" s="2">
        <v>5</v>
      </c>
      <c r="M1408" s="2" t="s">
        <v>6074</v>
      </c>
      <c r="N1408" s="2" t="s">
        <v>6075</v>
      </c>
      <c r="T1408" s="2" t="s">
        <v>5221</v>
      </c>
      <c r="U1408" s="2" t="s">
        <v>63</v>
      </c>
      <c r="V1408" s="2" t="s">
        <v>2960</v>
      </c>
      <c r="Y1408" s="2" t="s">
        <v>2635</v>
      </c>
      <c r="Z1408" s="2" t="s">
        <v>3749</v>
      </c>
      <c r="AC1408" s="2">
        <v>70</v>
      </c>
      <c r="AD1408" s="2" t="s">
        <v>72</v>
      </c>
      <c r="AE1408" s="2" t="s">
        <v>3809</v>
      </c>
    </row>
    <row r="1409" spans="1:72" ht="13.5" customHeight="1">
      <c r="A1409" s="5" t="str">
        <f t="shared" si="77"/>
        <v>1861_각현내_079</v>
      </c>
      <c r="B1409" s="2">
        <v>1861</v>
      </c>
      <c r="C1409" s="2" t="s">
        <v>5173</v>
      </c>
      <c r="D1409" s="2" t="s">
        <v>5174</v>
      </c>
      <c r="E1409" s="2">
        <v>1408</v>
      </c>
      <c r="F1409" s="2">
        <v>7</v>
      </c>
      <c r="G1409" s="2" t="s">
        <v>2605</v>
      </c>
      <c r="H1409" s="2" t="s">
        <v>2874</v>
      </c>
      <c r="I1409" s="2">
        <v>2</v>
      </c>
      <c r="J1409" s="2" t="s">
        <v>2636</v>
      </c>
      <c r="K1409" s="2" t="s">
        <v>2921</v>
      </c>
      <c r="L1409" s="2">
        <v>1</v>
      </c>
      <c r="M1409" s="2" t="s">
        <v>6076</v>
      </c>
      <c r="N1409" s="2" t="s">
        <v>6077</v>
      </c>
      <c r="T1409" s="2" t="s">
        <v>5220</v>
      </c>
      <c r="U1409" s="2" t="s">
        <v>126</v>
      </c>
      <c r="V1409" s="2" t="s">
        <v>2963</v>
      </c>
      <c r="W1409" s="2" t="s">
        <v>242</v>
      </c>
      <c r="X1409" s="2" t="s">
        <v>2996</v>
      </c>
      <c r="Y1409" s="2" t="s">
        <v>1216</v>
      </c>
      <c r="Z1409" s="2" t="s">
        <v>3324</v>
      </c>
      <c r="AC1409" s="2">
        <v>45</v>
      </c>
      <c r="AD1409" s="2" t="s">
        <v>315</v>
      </c>
      <c r="AE1409" s="2" t="s">
        <v>3843</v>
      </c>
      <c r="AJ1409" s="2" t="s">
        <v>17</v>
      </c>
      <c r="AK1409" s="2" t="s">
        <v>3864</v>
      </c>
      <c r="AL1409" s="2" t="s">
        <v>245</v>
      </c>
      <c r="AM1409" s="2" t="s">
        <v>3881</v>
      </c>
      <c r="AT1409" s="2" t="s">
        <v>137</v>
      </c>
      <c r="AU1409" s="2" t="s">
        <v>2972</v>
      </c>
      <c r="AV1409" s="2" t="s">
        <v>247</v>
      </c>
      <c r="AW1409" s="2" t="s">
        <v>3956</v>
      </c>
      <c r="BG1409" s="2" t="s">
        <v>137</v>
      </c>
      <c r="BH1409" s="2" t="s">
        <v>2972</v>
      </c>
      <c r="BI1409" s="2" t="s">
        <v>2637</v>
      </c>
      <c r="BJ1409" s="2" t="s">
        <v>4590</v>
      </c>
      <c r="BK1409" s="2" t="s">
        <v>929</v>
      </c>
      <c r="BL1409" s="2" t="s">
        <v>3934</v>
      </c>
      <c r="BM1409" s="2" t="s">
        <v>2638</v>
      </c>
      <c r="BN1409" s="2" t="s">
        <v>4847</v>
      </c>
      <c r="BO1409" s="2" t="s">
        <v>137</v>
      </c>
      <c r="BP1409" s="2" t="s">
        <v>2972</v>
      </c>
      <c r="BQ1409" s="2" t="s">
        <v>2639</v>
      </c>
      <c r="BR1409" s="2" t="s">
        <v>5116</v>
      </c>
      <c r="BS1409" s="2" t="s">
        <v>698</v>
      </c>
      <c r="BT1409" s="2" t="s">
        <v>3905</v>
      </c>
    </row>
    <row r="1410" spans="1:72" ht="13.5" customHeight="1">
      <c r="A1410" s="5" t="str">
        <f t="shared" si="77"/>
        <v>1861_각현내_079</v>
      </c>
      <c r="B1410" s="2">
        <v>1861</v>
      </c>
      <c r="C1410" s="2" t="s">
        <v>5173</v>
      </c>
      <c r="D1410" s="2" t="s">
        <v>5174</v>
      </c>
      <c r="E1410" s="2">
        <v>1409</v>
      </c>
      <c r="F1410" s="2">
        <v>7</v>
      </c>
      <c r="G1410" s="2" t="s">
        <v>2605</v>
      </c>
      <c r="H1410" s="2" t="s">
        <v>2874</v>
      </c>
      <c r="I1410" s="2">
        <v>2</v>
      </c>
      <c r="L1410" s="2">
        <v>1</v>
      </c>
      <c r="M1410" s="2" t="s">
        <v>6076</v>
      </c>
      <c r="N1410" s="2" t="s">
        <v>6077</v>
      </c>
      <c r="S1410" s="2" t="s">
        <v>1257</v>
      </c>
      <c r="T1410" s="2" t="s">
        <v>2953</v>
      </c>
      <c r="W1410" s="2" t="s">
        <v>1159</v>
      </c>
      <c r="X1410" s="2" t="s">
        <v>3019</v>
      </c>
      <c r="Y1410" s="2" t="s">
        <v>10</v>
      </c>
      <c r="Z1410" s="2" t="s">
        <v>2986</v>
      </c>
      <c r="AC1410" s="2">
        <v>69</v>
      </c>
      <c r="AD1410" s="2" t="s">
        <v>902</v>
      </c>
      <c r="AE1410" s="2" t="s">
        <v>3859</v>
      </c>
    </row>
    <row r="1411" spans="1:72" ht="13.5" customHeight="1">
      <c r="A1411" s="5" t="str">
        <f t="shared" ref="A1411:A1422" si="78">HYPERLINK("http://kyu.snu.ac.kr/sdhj/index.jsp?type=hj/GK14785_00_IH_0001_080.jpg","1861_각현내_080")</f>
        <v>1861_각현내_080</v>
      </c>
      <c r="B1411" s="2">
        <v>1861</v>
      </c>
      <c r="C1411" s="2" t="s">
        <v>5173</v>
      </c>
      <c r="D1411" s="2" t="s">
        <v>5174</v>
      </c>
      <c r="E1411" s="2">
        <v>1410</v>
      </c>
      <c r="F1411" s="2">
        <v>7</v>
      </c>
      <c r="G1411" s="2" t="s">
        <v>2605</v>
      </c>
      <c r="H1411" s="2" t="s">
        <v>2874</v>
      </c>
      <c r="I1411" s="2">
        <v>2</v>
      </c>
      <c r="L1411" s="2">
        <v>1</v>
      </c>
      <c r="M1411" s="2" t="s">
        <v>6076</v>
      </c>
      <c r="N1411" s="2" t="s">
        <v>6077</v>
      </c>
      <c r="S1411" s="2" t="s">
        <v>51</v>
      </c>
      <c r="T1411" s="2" t="s">
        <v>2942</v>
      </c>
      <c r="W1411" s="2" t="s">
        <v>276</v>
      </c>
      <c r="X1411" s="2" t="s">
        <v>2999</v>
      </c>
      <c r="Y1411" s="2" t="s">
        <v>10</v>
      </c>
      <c r="Z1411" s="2" t="s">
        <v>2986</v>
      </c>
      <c r="AC1411" s="2">
        <v>45</v>
      </c>
      <c r="AD1411" s="2" t="s">
        <v>315</v>
      </c>
      <c r="AE1411" s="2" t="s">
        <v>3843</v>
      </c>
      <c r="AJ1411" s="2" t="s">
        <v>17</v>
      </c>
      <c r="AK1411" s="2" t="s">
        <v>3864</v>
      </c>
      <c r="AL1411" s="2" t="s">
        <v>214</v>
      </c>
      <c r="AM1411" s="2" t="s">
        <v>3896</v>
      </c>
      <c r="AT1411" s="2" t="s">
        <v>137</v>
      </c>
      <c r="AU1411" s="2" t="s">
        <v>2972</v>
      </c>
      <c r="AV1411" s="2" t="s">
        <v>2640</v>
      </c>
      <c r="AW1411" s="2" t="s">
        <v>4267</v>
      </c>
      <c r="BG1411" s="2" t="s">
        <v>137</v>
      </c>
      <c r="BH1411" s="2" t="s">
        <v>2972</v>
      </c>
      <c r="BI1411" s="2" t="s">
        <v>2641</v>
      </c>
      <c r="BJ1411" s="2" t="s">
        <v>3576</v>
      </c>
      <c r="BK1411" s="2" t="s">
        <v>137</v>
      </c>
      <c r="BL1411" s="2" t="s">
        <v>2972</v>
      </c>
      <c r="BM1411" s="2" t="s">
        <v>1524</v>
      </c>
      <c r="BN1411" s="2" t="s">
        <v>4453</v>
      </c>
      <c r="BO1411" s="2" t="s">
        <v>137</v>
      </c>
      <c r="BP1411" s="2" t="s">
        <v>2972</v>
      </c>
      <c r="BQ1411" s="2" t="s">
        <v>2642</v>
      </c>
      <c r="BR1411" s="2" t="s">
        <v>5463</v>
      </c>
      <c r="BS1411" s="2" t="s">
        <v>94</v>
      </c>
      <c r="BT1411" s="2" t="s">
        <v>5274</v>
      </c>
    </row>
    <row r="1412" spans="1:72" ht="13.5" customHeight="1">
      <c r="A1412" s="5" t="str">
        <f t="shared" si="78"/>
        <v>1861_각현내_080</v>
      </c>
      <c r="B1412" s="2">
        <v>1861</v>
      </c>
      <c r="C1412" s="2" t="s">
        <v>5173</v>
      </c>
      <c r="D1412" s="2" t="s">
        <v>5174</v>
      </c>
      <c r="E1412" s="2">
        <v>1411</v>
      </c>
      <c r="F1412" s="2">
        <v>7</v>
      </c>
      <c r="G1412" s="2" t="s">
        <v>2605</v>
      </c>
      <c r="H1412" s="2" t="s">
        <v>2874</v>
      </c>
      <c r="I1412" s="2">
        <v>2</v>
      </c>
      <c r="L1412" s="2">
        <v>2</v>
      </c>
      <c r="M1412" s="2" t="s">
        <v>6078</v>
      </c>
      <c r="N1412" s="2" t="s">
        <v>6079</v>
      </c>
      <c r="T1412" s="2" t="s">
        <v>5220</v>
      </c>
      <c r="U1412" s="2" t="s">
        <v>143</v>
      </c>
      <c r="V1412" s="2" t="s">
        <v>2964</v>
      </c>
      <c r="W1412" s="2" t="s">
        <v>1530</v>
      </c>
      <c r="X1412" s="2" t="s">
        <v>3023</v>
      </c>
      <c r="Y1412" s="2" t="s">
        <v>145</v>
      </c>
      <c r="Z1412" s="2" t="s">
        <v>3057</v>
      </c>
      <c r="AC1412" s="2">
        <v>70</v>
      </c>
      <c r="AD1412" s="2" t="s">
        <v>86</v>
      </c>
      <c r="AE1412" s="2" t="s">
        <v>3815</v>
      </c>
      <c r="AJ1412" s="2" t="s">
        <v>17</v>
      </c>
      <c r="AK1412" s="2" t="s">
        <v>3864</v>
      </c>
      <c r="AL1412" s="2" t="s">
        <v>172</v>
      </c>
      <c r="AM1412" s="2" t="s">
        <v>3877</v>
      </c>
      <c r="AT1412" s="2" t="s">
        <v>137</v>
      </c>
      <c r="AU1412" s="2" t="s">
        <v>2972</v>
      </c>
      <c r="AV1412" s="2" t="s">
        <v>2643</v>
      </c>
      <c r="AW1412" s="2" t="s">
        <v>5284</v>
      </c>
      <c r="BG1412" s="2" t="s">
        <v>137</v>
      </c>
      <c r="BH1412" s="2" t="s">
        <v>2972</v>
      </c>
      <c r="BI1412" s="2" t="s">
        <v>1096</v>
      </c>
      <c r="BJ1412" s="2" t="s">
        <v>3279</v>
      </c>
      <c r="BK1412" s="2" t="s">
        <v>137</v>
      </c>
      <c r="BL1412" s="2" t="s">
        <v>2972</v>
      </c>
      <c r="BM1412" s="2" t="s">
        <v>2644</v>
      </c>
      <c r="BN1412" s="2" t="s">
        <v>4848</v>
      </c>
      <c r="BO1412" s="2" t="s">
        <v>137</v>
      </c>
      <c r="BP1412" s="2" t="s">
        <v>2972</v>
      </c>
      <c r="BQ1412" s="2" t="s">
        <v>2645</v>
      </c>
      <c r="BR1412" s="2" t="s">
        <v>5465</v>
      </c>
      <c r="BS1412" s="2" t="s">
        <v>94</v>
      </c>
      <c r="BT1412" s="2" t="s">
        <v>5274</v>
      </c>
    </row>
    <row r="1413" spans="1:72" ht="13.5" customHeight="1">
      <c r="A1413" s="5" t="str">
        <f t="shared" si="78"/>
        <v>1861_각현내_080</v>
      </c>
      <c r="B1413" s="2">
        <v>1861</v>
      </c>
      <c r="C1413" s="2" t="s">
        <v>5173</v>
      </c>
      <c r="D1413" s="2" t="s">
        <v>5174</v>
      </c>
      <c r="E1413" s="2">
        <v>1412</v>
      </c>
      <c r="F1413" s="2">
        <v>7</v>
      </c>
      <c r="G1413" s="2" t="s">
        <v>2605</v>
      </c>
      <c r="H1413" s="2" t="s">
        <v>2874</v>
      </c>
      <c r="I1413" s="2">
        <v>2</v>
      </c>
      <c r="L1413" s="2">
        <v>2</v>
      </c>
      <c r="M1413" s="2" t="s">
        <v>6078</v>
      </c>
      <c r="N1413" s="2" t="s">
        <v>6079</v>
      </c>
      <c r="S1413" s="2" t="s">
        <v>109</v>
      </c>
      <c r="T1413" s="2" t="s">
        <v>2945</v>
      </c>
      <c r="U1413" s="2" t="s">
        <v>126</v>
      </c>
      <c r="V1413" s="2" t="s">
        <v>2963</v>
      </c>
      <c r="W1413" s="2" t="s">
        <v>95</v>
      </c>
      <c r="X1413" s="2" t="s">
        <v>5192</v>
      </c>
      <c r="Y1413" s="2" t="s">
        <v>2646</v>
      </c>
      <c r="Z1413" s="2" t="s">
        <v>3750</v>
      </c>
      <c r="AC1413" s="2">
        <v>32</v>
      </c>
      <c r="AD1413" s="2" t="s">
        <v>129</v>
      </c>
      <c r="AE1413" s="2" t="s">
        <v>3826</v>
      </c>
    </row>
    <row r="1414" spans="1:72" ht="13.5" customHeight="1">
      <c r="A1414" s="5" t="str">
        <f t="shared" si="78"/>
        <v>1861_각현내_080</v>
      </c>
      <c r="B1414" s="2">
        <v>1861</v>
      </c>
      <c r="C1414" s="2" t="s">
        <v>5173</v>
      </c>
      <c r="D1414" s="2" t="s">
        <v>5174</v>
      </c>
      <c r="E1414" s="2">
        <v>1413</v>
      </c>
      <c r="F1414" s="2">
        <v>7</v>
      </c>
      <c r="G1414" s="2" t="s">
        <v>2605</v>
      </c>
      <c r="H1414" s="2" t="s">
        <v>2874</v>
      </c>
      <c r="I1414" s="2">
        <v>2</v>
      </c>
      <c r="L1414" s="2">
        <v>2</v>
      </c>
      <c r="M1414" s="2" t="s">
        <v>6078</v>
      </c>
      <c r="N1414" s="2" t="s">
        <v>6079</v>
      </c>
      <c r="S1414" s="2" t="s">
        <v>207</v>
      </c>
      <c r="T1414" s="2" t="s">
        <v>2949</v>
      </c>
      <c r="AC1414" s="2">
        <v>19</v>
      </c>
      <c r="AD1414" s="2" t="s">
        <v>346</v>
      </c>
      <c r="AE1414" s="2" t="s">
        <v>3846</v>
      </c>
    </row>
    <row r="1415" spans="1:72" ht="13.5" customHeight="1">
      <c r="A1415" s="5" t="str">
        <f t="shared" si="78"/>
        <v>1861_각현내_080</v>
      </c>
      <c r="B1415" s="2">
        <v>1861</v>
      </c>
      <c r="C1415" s="2" t="s">
        <v>5173</v>
      </c>
      <c r="D1415" s="2" t="s">
        <v>5174</v>
      </c>
      <c r="E1415" s="2">
        <v>1414</v>
      </c>
      <c r="F1415" s="2">
        <v>7</v>
      </c>
      <c r="G1415" s="2" t="s">
        <v>2605</v>
      </c>
      <c r="H1415" s="2" t="s">
        <v>2874</v>
      </c>
      <c r="I1415" s="2">
        <v>2</v>
      </c>
      <c r="L1415" s="2">
        <v>3</v>
      </c>
      <c r="M1415" s="2" t="s">
        <v>2636</v>
      </c>
      <c r="N1415" s="2" t="s">
        <v>2921</v>
      </c>
      <c r="T1415" s="2" t="s">
        <v>5220</v>
      </c>
      <c r="U1415" s="2" t="s">
        <v>1435</v>
      </c>
      <c r="V1415" s="2" t="s">
        <v>2980</v>
      </c>
      <c r="W1415" s="2" t="s">
        <v>154</v>
      </c>
      <c r="X1415" s="2" t="s">
        <v>2991</v>
      </c>
      <c r="Y1415" s="2" t="s">
        <v>1178</v>
      </c>
      <c r="Z1415" s="2" t="s">
        <v>3312</v>
      </c>
      <c r="AC1415" s="2">
        <v>68</v>
      </c>
      <c r="AD1415" s="2" t="s">
        <v>902</v>
      </c>
      <c r="AE1415" s="2" t="s">
        <v>3859</v>
      </c>
      <c r="AJ1415" s="2" t="s">
        <v>17</v>
      </c>
      <c r="AK1415" s="2" t="s">
        <v>3864</v>
      </c>
      <c r="AL1415" s="2" t="s">
        <v>157</v>
      </c>
      <c r="AM1415" s="2" t="s">
        <v>3875</v>
      </c>
      <c r="AT1415" s="2" t="s">
        <v>131</v>
      </c>
      <c r="AU1415" s="2" t="s">
        <v>3928</v>
      </c>
      <c r="AV1415" s="2" t="s">
        <v>1311</v>
      </c>
      <c r="AW1415" s="2" t="s">
        <v>3351</v>
      </c>
      <c r="BG1415" s="2" t="s">
        <v>131</v>
      </c>
      <c r="BH1415" s="2" t="s">
        <v>3928</v>
      </c>
      <c r="BI1415" s="2" t="s">
        <v>2613</v>
      </c>
      <c r="BJ1415" s="2" t="s">
        <v>4585</v>
      </c>
      <c r="BK1415" s="2" t="s">
        <v>131</v>
      </c>
      <c r="BL1415" s="2" t="s">
        <v>3928</v>
      </c>
      <c r="BM1415" s="2" t="s">
        <v>664</v>
      </c>
      <c r="BN1415" s="2" t="s">
        <v>4358</v>
      </c>
      <c r="BO1415" s="2" t="s">
        <v>131</v>
      </c>
      <c r="BP1415" s="2" t="s">
        <v>3928</v>
      </c>
      <c r="BQ1415" s="2" t="s">
        <v>2647</v>
      </c>
      <c r="BR1415" s="2" t="s">
        <v>5564</v>
      </c>
      <c r="BS1415" s="2" t="s">
        <v>415</v>
      </c>
      <c r="BT1415" s="2" t="s">
        <v>3898</v>
      </c>
    </row>
    <row r="1416" spans="1:72" ht="13.5" customHeight="1">
      <c r="A1416" s="5" t="str">
        <f t="shared" si="78"/>
        <v>1861_각현내_080</v>
      </c>
      <c r="B1416" s="2">
        <v>1861</v>
      </c>
      <c r="C1416" s="2" t="s">
        <v>5173</v>
      </c>
      <c r="D1416" s="2" t="s">
        <v>5174</v>
      </c>
      <c r="E1416" s="2">
        <v>1415</v>
      </c>
      <c r="F1416" s="2">
        <v>7</v>
      </c>
      <c r="G1416" s="2" t="s">
        <v>2605</v>
      </c>
      <c r="H1416" s="2" t="s">
        <v>2874</v>
      </c>
      <c r="I1416" s="2">
        <v>2</v>
      </c>
      <c r="L1416" s="2">
        <v>3</v>
      </c>
      <c r="M1416" s="2" t="s">
        <v>2636</v>
      </c>
      <c r="N1416" s="2" t="s">
        <v>2921</v>
      </c>
      <c r="S1416" s="2" t="s">
        <v>109</v>
      </c>
      <c r="T1416" s="2" t="s">
        <v>2945</v>
      </c>
      <c r="U1416" s="2" t="s">
        <v>940</v>
      </c>
      <c r="V1416" s="2" t="s">
        <v>2977</v>
      </c>
      <c r="Y1416" s="2" t="s">
        <v>1680</v>
      </c>
      <c r="Z1416" s="2" t="s">
        <v>3467</v>
      </c>
      <c r="AC1416" s="2">
        <v>38</v>
      </c>
      <c r="AD1416" s="2" t="s">
        <v>278</v>
      </c>
      <c r="AE1416" s="2" t="s">
        <v>3839</v>
      </c>
    </row>
    <row r="1417" spans="1:72" ht="13.5" customHeight="1">
      <c r="A1417" s="5" t="str">
        <f t="shared" si="78"/>
        <v>1861_각현내_080</v>
      </c>
      <c r="B1417" s="2">
        <v>1861</v>
      </c>
      <c r="C1417" s="2" t="s">
        <v>5173</v>
      </c>
      <c r="D1417" s="2" t="s">
        <v>5174</v>
      </c>
      <c r="E1417" s="2">
        <v>1416</v>
      </c>
      <c r="F1417" s="2">
        <v>7</v>
      </c>
      <c r="G1417" s="2" t="s">
        <v>2605</v>
      </c>
      <c r="H1417" s="2" t="s">
        <v>2874</v>
      </c>
      <c r="I1417" s="2">
        <v>2</v>
      </c>
      <c r="L1417" s="2">
        <v>3</v>
      </c>
      <c r="M1417" s="2" t="s">
        <v>2636</v>
      </c>
      <c r="N1417" s="2" t="s">
        <v>2921</v>
      </c>
      <c r="S1417" s="2" t="s">
        <v>111</v>
      </c>
      <c r="T1417" s="2" t="s">
        <v>2946</v>
      </c>
      <c r="W1417" s="2" t="s">
        <v>418</v>
      </c>
      <c r="X1417" s="2" t="s">
        <v>3003</v>
      </c>
      <c r="Y1417" s="2" t="s">
        <v>10</v>
      </c>
      <c r="Z1417" s="2" t="s">
        <v>2986</v>
      </c>
      <c r="AC1417" s="2">
        <v>38</v>
      </c>
      <c r="AD1417" s="2" t="s">
        <v>278</v>
      </c>
      <c r="AE1417" s="2" t="s">
        <v>3839</v>
      </c>
    </row>
    <row r="1418" spans="1:72" ht="13.5" customHeight="1">
      <c r="A1418" s="5" t="str">
        <f t="shared" si="78"/>
        <v>1861_각현내_080</v>
      </c>
      <c r="B1418" s="2">
        <v>1861</v>
      </c>
      <c r="C1418" s="2" t="s">
        <v>5173</v>
      </c>
      <c r="D1418" s="2" t="s">
        <v>5174</v>
      </c>
      <c r="E1418" s="2">
        <v>1417</v>
      </c>
      <c r="F1418" s="2">
        <v>7</v>
      </c>
      <c r="G1418" s="2" t="s">
        <v>2605</v>
      </c>
      <c r="H1418" s="2" t="s">
        <v>2874</v>
      </c>
      <c r="I1418" s="2">
        <v>2</v>
      </c>
      <c r="L1418" s="2">
        <v>3</v>
      </c>
      <c r="M1418" s="2" t="s">
        <v>2636</v>
      </c>
      <c r="N1418" s="2" t="s">
        <v>2921</v>
      </c>
      <c r="S1418" s="2" t="s">
        <v>207</v>
      </c>
      <c r="T1418" s="2" t="s">
        <v>2949</v>
      </c>
      <c r="AC1418" s="2">
        <v>14</v>
      </c>
      <c r="AD1418" s="2" t="s">
        <v>353</v>
      </c>
      <c r="AE1418" s="2" t="s">
        <v>3847</v>
      </c>
    </row>
    <row r="1419" spans="1:72" ht="13.5" customHeight="1">
      <c r="A1419" s="5" t="str">
        <f t="shared" si="78"/>
        <v>1861_각현내_080</v>
      </c>
      <c r="B1419" s="2">
        <v>1861</v>
      </c>
      <c r="C1419" s="2" t="s">
        <v>5173</v>
      </c>
      <c r="D1419" s="2" t="s">
        <v>5174</v>
      </c>
      <c r="E1419" s="2">
        <v>1418</v>
      </c>
      <c r="F1419" s="2">
        <v>7</v>
      </c>
      <c r="G1419" s="2" t="s">
        <v>2605</v>
      </c>
      <c r="H1419" s="2" t="s">
        <v>2874</v>
      </c>
      <c r="I1419" s="2">
        <v>2</v>
      </c>
      <c r="L1419" s="2">
        <v>4</v>
      </c>
      <c r="M1419" s="2" t="s">
        <v>6080</v>
      </c>
      <c r="N1419" s="2" t="s">
        <v>6081</v>
      </c>
      <c r="O1419" s="2" t="s">
        <v>6</v>
      </c>
      <c r="P1419" s="2" t="s">
        <v>2927</v>
      </c>
      <c r="T1419" s="2" t="s">
        <v>5220</v>
      </c>
      <c r="U1419" s="2" t="s">
        <v>55</v>
      </c>
      <c r="V1419" s="2" t="s">
        <v>2962</v>
      </c>
      <c r="W1419" s="2" t="s">
        <v>2648</v>
      </c>
      <c r="X1419" s="2" t="s">
        <v>3030</v>
      </c>
      <c r="Y1419" s="2" t="s">
        <v>2649</v>
      </c>
      <c r="Z1419" s="2" t="s">
        <v>3751</v>
      </c>
      <c r="AC1419" s="2">
        <v>45</v>
      </c>
      <c r="AD1419" s="2" t="s">
        <v>81</v>
      </c>
      <c r="AE1419" s="2" t="s">
        <v>3813</v>
      </c>
      <c r="AJ1419" s="2" t="s">
        <v>17</v>
      </c>
      <c r="AK1419" s="2" t="s">
        <v>3864</v>
      </c>
      <c r="AL1419" s="2" t="s">
        <v>2650</v>
      </c>
      <c r="AM1419" s="2" t="s">
        <v>3920</v>
      </c>
      <c r="AT1419" s="2" t="s">
        <v>40</v>
      </c>
      <c r="AU1419" s="2" t="s">
        <v>3927</v>
      </c>
      <c r="AV1419" s="2" t="s">
        <v>2651</v>
      </c>
      <c r="AW1419" s="2" t="s">
        <v>4268</v>
      </c>
      <c r="BG1419" s="2" t="s">
        <v>40</v>
      </c>
      <c r="BH1419" s="2" t="s">
        <v>3927</v>
      </c>
      <c r="BI1419" s="2" t="s">
        <v>2652</v>
      </c>
      <c r="BJ1419" s="2" t="s">
        <v>4591</v>
      </c>
      <c r="BK1419" s="2" t="s">
        <v>40</v>
      </c>
      <c r="BL1419" s="2" t="s">
        <v>3927</v>
      </c>
      <c r="BM1419" s="2" t="s">
        <v>2653</v>
      </c>
      <c r="BN1419" s="2" t="s">
        <v>4849</v>
      </c>
      <c r="BO1419" s="2" t="s">
        <v>40</v>
      </c>
      <c r="BP1419" s="2" t="s">
        <v>3927</v>
      </c>
      <c r="BQ1419" s="2" t="s">
        <v>2654</v>
      </c>
      <c r="BR1419" s="2" t="s">
        <v>5117</v>
      </c>
      <c r="BS1419" s="2" t="s">
        <v>245</v>
      </c>
      <c r="BT1419" s="2" t="s">
        <v>3881</v>
      </c>
    </row>
    <row r="1420" spans="1:72" ht="13.5" customHeight="1">
      <c r="A1420" s="5" t="str">
        <f t="shared" si="78"/>
        <v>1861_각현내_080</v>
      </c>
      <c r="B1420" s="2">
        <v>1861</v>
      </c>
      <c r="C1420" s="2" t="s">
        <v>5173</v>
      </c>
      <c r="D1420" s="2" t="s">
        <v>5174</v>
      </c>
      <c r="E1420" s="2">
        <v>1419</v>
      </c>
      <c r="F1420" s="2">
        <v>7</v>
      </c>
      <c r="G1420" s="2" t="s">
        <v>2605</v>
      </c>
      <c r="H1420" s="2" t="s">
        <v>2874</v>
      </c>
      <c r="I1420" s="2">
        <v>2</v>
      </c>
      <c r="L1420" s="2">
        <v>4</v>
      </c>
      <c r="M1420" s="2" t="s">
        <v>6080</v>
      </c>
      <c r="N1420" s="2" t="s">
        <v>6081</v>
      </c>
      <c r="S1420" s="2" t="s">
        <v>51</v>
      </c>
      <c r="T1420" s="2" t="s">
        <v>2942</v>
      </c>
      <c r="W1420" s="2" t="s">
        <v>1856</v>
      </c>
      <c r="X1420" s="2" t="s">
        <v>3026</v>
      </c>
      <c r="Y1420" s="2" t="s">
        <v>48</v>
      </c>
      <c r="Z1420" s="2" t="s">
        <v>3034</v>
      </c>
      <c r="AC1420" s="2">
        <v>46</v>
      </c>
      <c r="AD1420" s="2" t="s">
        <v>511</v>
      </c>
      <c r="AE1420" s="2" t="s">
        <v>3856</v>
      </c>
      <c r="AJ1420" s="2" t="s">
        <v>17</v>
      </c>
      <c r="AK1420" s="2" t="s">
        <v>3864</v>
      </c>
      <c r="AL1420" s="2" t="s">
        <v>2655</v>
      </c>
      <c r="AM1420" s="2" t="s">
        <v>3921</v>
      </c>
      <c r="AT1420" s="2" t="s">
        <v>40</v>
      </c>
      <c r="AU1420" s="2" t="s">
        <v>3927</v>
      </c>
      <c r="AV1420" s="2" t="s">
        <v>2656</v>
      </c>
      <c r="AW1420" s="2" t="s">
        <v>4269</v>
      </c>
      <c r="BG1420" s="2" t="s">
        <v>40</v>
      </c>
      <c r="BH1420" s="2" t="s">
        <v>3927</v>
      </c>
      <c r="BI1420" s="2" t="s">
        <v>2657</v>
      </c>
      <c r="BJ1420" s="2" t="s">
        <v>4592</v>
      </c>
      <c r="BK1420" s="2" t="s">
        <v>40</v>
      </c>
      <c r="BL1420" s="2" t="s">
        <v>3927</v>
      </c>
      <c r="BM1420" s="2" t="s">
        <v>2658</v>
      </c>
      <c r="BN1420" s="2" t="s">
        <v>4850</v>
      </c>
      <c r="BO1420" s="2" t="s">
        <v>40</v>
      </c>
      <c r="BP1420" s="2" t="s">
        <v>3927</v>
      </c>
      <c r="BQ1420" s="2" t="s">
        <v>2659</v>
      </c>
      <c r="BR1420" s="2" t="s">
        <v>5118</v>
      </c>
      <c r="BS1420" s="2" t="s">
        <v>206</v>
      </c>
      <c r="BT1420" s="2" t="s">
        <v>3891</v>
      </c>
    </row>
    <row r="1421" spans="1:72" ht="13.5" customHeight="1">
      <c r="A1421" s="5" t="str">
        <f t="shared" si="78"/>
        <v>1861_각현내_080</v>
      </c>
      <c r="B1421" s="2">
        <v>1861</v>
      </c>
      <c r="C1421" s="2" t="s">
        <v>5173</v>
      </c>
      <c r="D1421" s="2" t="s">
        <v>5174</v>
      </c>
      <c r="E1421" s="2">
        <v>1420</v>
      </c>
      <c r="F1421" s="2">
        <v>7</v>
      </c>
      <c r="G1421" s="2" t="s">
        <v>2605</v>
      </c>
      <c r="H1421" s="2" t="s">
        <v>2874</v>
      </c>
      <c r="I1421" s="2">
        <v>2</v>
      </c>
      <c r="L1421" s="2">
        <v>4</v>
      </c>
      <c r="M1421" s="2" t="s">
        <v>6080</v>
      </c>
      <c r="N1421" s="2" t="s">
        <v>6081</v>
      </c>
      <c r="T1421" s="2" t="s">
        <v>5221</v>
      </c>
      <c r="U1421" s="2" t="s">
        <v>66</v>
      </c>
      <c r="V1421" s="2" t="s">
        <v>2961</v>
      </c>
      <c r="Y1421" s="2" t="s">
        <v>2660</v>
      </c>
      <c r="Z1421" s="2" t="s">
        <v>3752</v>
      </c>
      <c r="AC1421" s="2">
        <v>31</v>
      </c>
      <c r="AD1421" s="2" t="s">
        <v>77</v>
      </c>
      <c r="AE1421" s="2" t="s">
        <v>3811</v>
      </c>
    </row>
    <row r="1422" spans="1:72" ht="13.5" customHeight="1">
      <c r="A1422" s="5" t="str">
        <f t="shared" si="78"/>
        <v>1861_각현내_080</v>
      </c>
      <c r="B1422" s="2">
        <v>1861</v>
      </c>
      <c r="C1422" s="2" t="s">
        <v>5173</v>
      </c>
      <c r="D1422" s="2" t="s">
        <v>5174</v>
      </c>
      <c r="E1422" s="2">
        <v>1421</v>
      </c>
      <c r="F1422" s="2">
        <v>7</v>
      </c>
      <c r="G1422" s="2" t="s">
        <v>2605</v>
      </c>
      <c r="H1422" s="2" t="s">
        <v>2874</v>
      </c>
      <c r="I1422" s="2">
        <v>2</v>
      </c>
      <c r="L1422" s="2">
        <v>4</v>
      </c>
      <c r="M1422" s="2" t="s">
        <v>6080</v>
      </c>
      <c r="N1422" s="2" t="s">
        <v>6081</v>
      </c>
      <c r="T1422" s="2" t="s">
        <v>5221</v>
      </c>
      <c r="U1422" s="2" t="s">
        <v>66</v>
      </c>
      <c r="V1422" s="2" t="s">
        <v>2961</v>
      </c>
      <c r="Y1422" s="2" t="s">
        <v>826</v>
      </c>
      <c r="Z1422" s="2" t="s">
        <v>3213</v>
      </c>
      <c r="AC1422" s="2">
        <v>8</v>
      </c>
      <c r="AD1422" s="2" t="s">
        <v>902</v>
      </c>
      <c r="AE1422" s="2" t="s">
        <v>3859</v>
      </c>
    </row>
    <row r="1423" spans="1:72" ht="13.5" customHeight="1">
      <c r="A1423" s="5" t="str">
        <f t="shared" ref="A1423:A1435" si="79">HYPERLINK("http://kyu.snu.ac.kr/sdhj/index.jsp?type=hj/GK14785_00_IH_0001_081.jpg","1861_각현내_081")</f>
        <v>1861_각현내_081</v>
      </c>
      <c r="B1423" s="2">
        <v>1861</v>
      </c>
      <c r="C1423" s="2" t="s">
        <v>5173</v>
      </c>
      <c r="D1423" s="2" t="s">
        <v>5174</v>
      </c>
      <c r="E1423" s="2">
        <v>1422</v>
      </c>
      <c r="F1423" s="2">
        <v>7</v>
      </c>
      <c r="G1423" s="2" t="s">
        <v>2605</v>
      </c>
      <c r="H1423" s="2" t="s">
        <v>2874</v>
      </c>
      <c r="I1423" s="2">
        <v>2</v>
      </c>
      <c r="L1423" s="2">
        <v>5</v>
      </c>
      <c r="M1423" s="2" t="s">
        <v>6082</v>
      </c>
      <c r="N1423" s="2" t="s">
        <v>6083</v>
      </c>
      <c r="T1423" s="2" t="s">
        <v>5220</v>
      </c>
      <c r="U1423" s="2" t="s">
        <v>885</v>
      </c>
      <c r="V1423" s="2" t="s">
        <v>2976</v>
      </c>
      <c r="W1423" s="2" t="s">
        <v>1159</v>
      </c>
      <c r="X1423" s="2" t="s">
        <v>3019</v>
      </c>
      <c r="Y1423" s="2" t="s">
        <v>2661</v>
      </c>
      <c r="Z1423" s="2" t="s">
        <v>3753</v>
      </c>
      <c r="AC1423" s="2">
        <v>79</v>
      </c>
      <c r="AD1423" s="2" t="s">
        <v>125</v>
      </c>
      <c r="AE1423" s="2" t="s">
        <v>3825</v>
      </c>
      <c r="AJ1423" s="2" t="s">
        <v>17</v>
      </c>
      <c r="AK1423" s="2" t="s">
        <v>3864</v>
      </c>
      <c r="AL1423" s="2" t="s">
        <v>698</v>
      </c>
      <c r="AM1423" s="2" t="s">
        <v>3905</v>
      </c>
      <c r="AT1423" s="2" t="s">
        <v>131</v>
      </c>
      <c r="AU1423" s="2" t="s">
        <v>3928</v>
      </c>
      <c r="AV1423" s="2" t="s">
        <v>1939</v>
      </c>
      <c r="AW1423" s="2" t="s">
        <v>4270</v>
      </c>
      <c r="BG1423" s="2" t="s">
        <v>131</v>
      </c>
      <c r="BH1423" s="2" t="s">
        <v>3928</v>
      </c>
      <c r="BI1423" s="2" t="s">
        <v>2618</v>
      </c>
      <c r="BJ1423" s="2" t="s">
        <v>4593</v>
      </c>
      <c r="BK1423" s="2" t="s">
        <v>131</v>
      </c>
      <c r="BL1423" s="2" t="s">
        <v>3928</v>
      </c>
      <c r="BM1423" s="2" t="s">
        <v>266</v>
      </c>
      <c r="BN1423" s="2" t="s">
        <v>3076</v>
      </c>
      <c r="BO1423" s="2" t="s">
        <v>131</v>
      </c>
      <c r="BP1423" s="2" t="s">
        <v>3928</v>
      </c>
      <c r="BQ1423" s="2" t="s">
        <v>2662</v>
      </c>
      <c r="BR1423" s="2" t="s">
        <v>5458</v>
      </c>
      <c r="BS1423" s="2" t="s">
        <v>94</v>
      </c>
      <c r="BT1423" s="2" t="s">
        <v>5274</v>
      </c>
    </row>
    <row r="1424" spans="1:72" ht="13.5" customHeight="1">
      <c r="A1424" s="5" t="str">
        <f t="shared" si="79"/>
        <v>1861_각현내_081</v>
      </c>
      <c r="B1424" s="2">
        <v>1861</v>
      </c>
      <c r="C1424" s="2" t="s">
        <v>5173</v>
      </c>
      <c r="D1424" s="2" t="s">
        <v>5174</v>
      </c>
      <c r="E1424" s="2">
        <v>1423</v>
      </c>
      <c r="F1424" s="2">
        <v>7</v>
      </c>
      <c r="G1424" s="2" t="s">
        <v>2605</v>
      </c>
      <c r="H1424" s="2" t="s">
        <v>2874</v>
      </c>
      <c r="I1424" s="2">
        <v>2</v>
      </c>
      <c r="L1424" s="2">
        <v>5</v>
      </c>
      <c r="M1424" s="2" t="s">
        <v>6082</v>
      </c>
      <c r="N1424" s="2" t="s">
        <v>6083</v>
      </c>
      <c r="S1424" s="2" t="s">
        <v>51</v>
      </c>
      <c r="T1424" s="2" t="s">
        <v>2942</v>
      </c>
      <c r="W1424" s="2" t="s">
        <v>520</v>
      </c>
      <c r="X1424" s="2" t="s">
        <v>3006</v>
      </c>
      <c r="Y1424" s="2" t="s">
        <v>10</v>
      </c>
      <c r="Z1424" s="2" t="s">
        <v>2986</v>
      </c>
      <c r="AC1424" s="2">
        <v>77</v>
      </c>
      <c r="AD1424" s="2" t="s">
        <v>809</v>
      </c>
      <c r="AE1424" s="2" t="s">
        <v>3858</v>
      </c>
      <c r="AJ1424" s="2" t="s">
        <v>17</v>
      </c>
      <c r="AK1424" s="2" t="s">
        <v>3864</v>
      </c>
      <c r="AL1424" s="2" t="s">
        <v>96</v>
      </c>
      <c r="AM1424" s="2" t="s">
        <v>3871</v>
      </c>
      <c r="AT1424" s="2" t="s">
        <v>131</v>
      </c>
      <c r="AU1424" s="2" t="s">
        <v>3928</v>
      </c>
      <c r="AV1424" s="2" t="s">
        <v>2663</v>
      </c>
      <c r="AW1424" s="2" t="s">
        <v>4271</v>
      </c>
      <c r="BG1424" s="2" t="s">
        <v>131</v>
      </c>
      <c r="BH1424" s="2" t="s">
        <v>3928</v>
      </c>
      <c r="BI1424" s="2" t="s">
        <v>2664</v>
      </c>
      <c r="BJ1424" s="2" t="s">
        <v>4594</v>
      </c>
      <c r="BK1424" s="2" t="s">
        <v>131</v>
      </c>
      <c r="BL1424" s="2" t="s">
        <v>3928</v>
      </c>
      <c r="BM1424" s="2" t="s">
        <v>2665</v>
      </c>
      <c r="BN1424" s="2" t="s">
        <v>4851</v>
      </c>
      <c r="BO1424" s="2" t="s">
        <v>131</v>
      </c>
      <c r="BP1424" s="2" t="s">
        <v>3928</v>
      </c>
      <c r="BQ1424" s="2" t="s">
        <v>2666</v>
      </c>
      <c r="BR1424" s="2" t="s">
        <v>5119</v>
      </c>
      <c r="BS1424" s="2" t="s">
        <v>359</v>
      </c>
      <c r="BT1424" s="2" t="s">
        <v>3886</v>
      </c>
    </row>
    <row r="1425" spans="1:72" ht="13.5" customHeight="1">
      <c r="A1425" s="5" t="str">
        <f t="shared" si="79"/>
        <v>1861_각현내_081</v>
      </c>
      <c r="B1425" s="2">
        <v>1861</v>
      </c>
      <c r="C1425" s="2" t="s">
        <v>5173</v>
      </c>
      <c r="D1425" s="2" t="s">
        <v>5174</v>
      </c>
      <c r="E1425" s="2">
        <v>1424</v>
      </c>
      <c r="F1425" s="2">
        <v>7</v>
      </c>
      <c r="G1425" s="2" t="s">
        <v>2605</v>
      </c>
      <c r="H1425" s="2" t="s">
        <v>2874</v>
      </c>
      <c r="I1425" s="2">
        <v>2</v>
      </c>
      <c r="L1425" s="2">
        <v>5</v>
      </c>
      <c r="M1425" s="2" t="s">
        <v>6082</v>
      </c>
      <c r="N1425" s="2" t="s">
        <v>6083</v>
      </c>
      <c r="T1425" s="2" t="s">
        <v>5221</v>
      </c>
      <c r="U1425" s="2" t="s">
        <v>66</v>
      </c>
      <c r="V1425" s="2" t="s">
        <v>2961</v>
      </c>
      <c r="Y1425" s="2" t="s">
        <v>2132</v>
      </c>
      <c r="Z1425" s="2" t="s">
        <v>3622</v>
      </c>
      <c r="AC1425" s="2">
        <v>19</v>
      </c>
      <c r="AD1425" s="2" t="s">
        <v>346</v>
      </c>
      <c r="AE1425" s="2" t="s">
        <v>3846</v>
      </c>
    </row>
    <row r="1426" spans="1:72" ht="13.5" customHeight="1">
      <c r="A1426" s="5" t="str">
        <f t="shared" si="79"/>
        <v>1861_각현내_081</v>
      </c>
      <c r="B1426" s="2">
        <v>1861</v>
      </c>
      <c r="C1426" s="2" t="s">
        <v>5173</v>
      </c>
      <c r="D1426" s="2" t="s">
        <v>5174</v>
      </c>
      <c r="E1426" s="2">
        <v>1425</v>
      </c>
      <c r="F1426" s="2">
        <v>7</v>
      </c>
      <c r="G1426" s="2" t="s">
        <v>2605</v>
      </c>
      <c r="H1426" s="2" t="s">
        <v>2874</v>
      </c>
      <c r="I1426" s="2">
        <v>3</v>
      </c>
      <c r="J1426" s="2" t="s">
        <v>2667</v>
      </c>
      <c r="K1426" s="2" t="s">
        <v>2922</v>
      </c>
      <c r="L1426" s="2">
        <v>1</v>
      </c>
      <c r="M1426" s="2" t="s">
        <v>6084</v>
      </c>
      <c r="N1426" s="2" t="s">
        <v>6085</v>
      </c>
      <c r="T1426" s="2" t="s">
        <v>5220</v>
      </c>
      <c r="U1426" s="2" t="s">
        <v>55</v>
      </c>
      <c r="V1426" s="2" t="s">
        <v>2962</v>
      </c>
      <c r="W1426" s="2" t="s">
        <v>2648</v>
      </c>
      <c r="X1426" s="2" t="s">
        <v>3030</v>
      </c>
      <c r="Y1426" s="2" t="s">
        <v>2668</v>
      </c>
      <c r="Z1426" s="2" t="s">
        <v>3754</v>
      </c>
      <c r="AC1426" s="2">
        <v>62</v>
      </c>
      <c r="AD1426" s="2" t="s">
        <v>269</v>
      </c>
      <c r="AE1426" s="2" t="s">
        <v>3215</v>
      </c>
      <c r="AJ1426" s="2" t="s">
        <v>17</v>
      </c>
      <c r="AK1426" s="2" t="s">
        <v>3864</v>
      </c>
      <c r="AL1426" s="2" t="s">
        <v>2650</v>
      </c>
      <c r="AM1426" s="2" t="s">
        <v>3920</v>
      </c>
      <c r="AT1426" s="2" t="s">
        <v>40</v>
      </c>
      <c r="AU1426" s="2" t="s">
        <v>3927</v>
      </c>
      <c r="AV1426" s="2" t="s">
        <v>2669</v>
      </c>
      <c r="AW1426" s="2" t="s">
        <v>4272</v>
      </c>
      <c r="BG1426" s="2" t="s">
        <v>40</v>
      </c>
      <c r="BH1426" s="2" t="s">
        <v>3927</v>
      </c>
      <c r="BI1426" s="2" t="s">
        <v>2670</v>
      </c>
      <c r="BJ1426" s="2" t="s">
        <v>3967</v>
      </c>
      <c r="BK1426" s="2" t="s">
        <v>40</v>
      </c>
      <c r="BL1426" s="2" t="s">
        <v>3927</v>
      </c>
      <c r="BM1426" s="2" t="s">
        <v>2653</v>
      </c>
      <c r="BN1426" s="2" t="s">
        <v>4849</v>
      </c>
      <c r="BO1426" s="2" t="s">
        <v>40</v>
      </c>
      <c r="BP1426" s="2" t="s">
        <v>3927</v>
      </c>
      <c r="BQ1426" s="2" t="s">
        <v>2671</v>
      </c>
      <c r="BR1426" s="2" t="s">
        <v>5120</v>
      </c>
      <c r="BS1426" s="2" t="s">
        <v>101</v>
      </c>
      <c r="BT1426" s="2" t="s">
        <v>3895</v>
      </c>
    </row>
    <row r="1427" spans="1:72" ht="13.5" customHeight="1">
      <c r="A1427" s="5" t="str">
        <f t="shared" si="79"/>
        <v>1861_각현내_081</v>
      </c>
      <c r="B1427" s="2">
        <v>1861</v>
      </c>
      <c r="C1427" s="2" t="s">
        <v>5173</v>
      </c>
      <c r="D1427" s="2" t="s">
        <v>5174</v>
      </c>
      <c r="E1427" s="2">
        <v>1426</v>
      </c>
      <c r="F1427" s="2">
        <v>7</v>
      </c>
      <c r="G1427" s="2" t="s">
        <v>2605</v>
      </c>
      <c r="H1427" s="2" t="s">
        <v>2874</v>
      </c>
      <c r="I1427" s="2">
        <v>3</v>
      </c>
      <c r="L1427" s="2">
        <v>1</v>
      </c>
      <c r="M1427" s="2" t="s">
        <v>6084</v>
      </c>
      <c r="N1427" s="2" t="s">
        <v>6085</v>
      </c>
      <c r="S1427" s="2" t="s">
        <v>51</v>
      </c>
      <c r="T1427" s="2" t="s">
        <v>2942</v>
      </c>
      <c r="W1427" s="2" t="s">
        <v>127</v>
      </c>
      <c r="X1427" s="2" t="s">
        <v>2989</v>
      </c>
      <c r="Y1427" s="2" t="s">
        <v>48</v>
      </c>
      <c r="Z1427" s="2" t="s">
        <v>3034</v>
      </c>
      <c r="AC1427" s="2">
        <v>63</v>
      </c>
      <c r="AD1427" s="2" t="s">
        <v>508</v>
      </c>
      <c r="AE1427" s="2" t="s">
        <v>3855</v>
      </c>
      <c r="AJ1427" s="2" t="s">
        <v>50</v>
      </c>
      <c r="AK1427" s="2" t="s">
        <v>3865</v>
      </c>
      <c r="AL1427" s="2" t="s">
        <v>130</v>
      </c>
      <c r="AM1427" s="2" t="s">
        <v>3873</v>
      </c>
      <c r="AT1427" s="2" t="s">
        <v>40</v>
      </c>
      <c r="AU1427" s="2" t="s">
        <v>3927</v>
      </c>
      <c r="AV1427" s="2" t="s">
        <v>2672</v>
      </c>
      <c r="AW1427" s="2" t="s">
        <v>4273</v>
      </c>
      <c r="BG1427" s="2" t="s">
        <v>40</v>
      </c>
      <c r="BH1427" s="2" t="s">
        <v>3927</v>
      </c>
      <c r="BI1427" s="2" t="s">
        <v>2448</v>
      </c>
      <c r="BJ1427" s="2" t="s">
        <v>4566</v>
      </c>
      <c r="BK1427" s="2" t="s">
        <v>40</v>
      </c>
      <c r="BL1427" s="2" t="s">
        <v>3927</v>
      </c>
      <c r="BM1427" s="2" t="s">
        <v>2449</v>
      </c>
      <c r="BN1427" s="2" t="s">
        <v>4829</v>
      </c>
      <c r="BO1427" s="2" t="s">
        <v>40</v>
      </c>
      <c r="BP1427" s="2" t="s">
        <v>3927</v>
      </c>
      <c r="BQ1427" s="2" t="s">
        <v>2673</v>
      </c>
      <c r="BR1427" s="2" t="s">
        <v>5121</v>
      </c>
      <c r="BS1427" s="2" t="s">
        <v>152</v>
      </c>
      <c r="BT1427" s="2" t="s">
        <v>3880</v>
      </c>
    </row>
    <row r="1428" spans="1:72" ht="13.5" customHeight="1">
      <c r="A1428" s="5" t="str">
        <f t="shared" si="79"/>
        <v>1861_각현내_081</v>
      </c>
      <c r="B1428" s="2">
        <v>1861</v>
      </c>
      <c r="C1428" s="2" t="s">
        <v>5173</v>
      </c>
      <c r="D1428" s="2" t="s">
        <v>5174</v>
      </c>
      <c r="E1428" s="2">
        <v>1427</v>
      </c>
      <c r="F1428" s="2">
        <v>7</v>
      </c>
      <c r="G1428" s="2" t="s">
        <v>2605</v>
      </c>
      <c r="H1428" s="2" t="s">
        <v>2874</v>
      </c>
      <c r="I1428" s="2">
        <v>3</v>
      </c>
      <c r="L1428" s="2">
        <v>1</v>
      </c>
      <c r="M1428" s="2" t="s">
        <v>6084</v>
      </c>
      <c r="N1428" s="2" t="s">
        <v>6085</v>
      </c>
      <c r="S1428" s="2" t="s">
        <v>109</v>
      </c>
      <c r="T1428" s="2" t="s">
        <v>2945</v>
      </c>
      <c r="Y1428" s="2" t="s">
        <v>2674</v>
      </c>
      <c r="Z1428" s="2" t="s">
        <v>3755</v>
      </c>
      <c r="AC1428" s="2">
        <v>29</v>
      </c>
      <c r="AD1428" s="2" t="s">
        <v>110</v>
      </c>
      <c r="AE1428" s="2" t="s">
        <v>3818</v>
      </c>
    </row>
    <row r="1429" spans="1:72" ht="13.5" customHeight="1">
      <c r="A1429" s="5" t="str">
        <f t="shared" si="79"/>
        <v>1861_각현내_081</v>
      </c>
      <c r="B1429" s="2">
        <v>1861</v>
      </c>
      <c r="C1429" s="2" t="s">
        <v>5173</v>
      </c>
      <c r="D1429" s="2" t="s">
        <v>5174</v>
      </c>
      <c r="E1429" s="2">
        <v>1428</v>
      </c>
      <c r="F1429" s="2">
        <v>7</v>
      </c>
      <c r="G1429" s="2" t="s">
        <v>2605</v>
      </c>
      <c r="H1429" s="2" t="s">
        <v>2874</v>
      </c>
      <c r="I1429" s="2">
        <v>3</v>
      </c>
      <c r="L1429" s="2">
        <v>1</v>
      </c>
      <c r="M1429" s="2" t="s">
        <v>6084</v>
      </c>
      <c r="N1429" s="2" t="s">
        <v>6085</v>
      </c>
      <c r="S1429" s="2" t="s">
        <v>111</v>
      </c>
      <c r="T1429" s="2" t="s">
        <v>2946</v>
      </c>
      <c r="W1429" s="2" t="s">
        <v>191</v>
      </c>
      <c r="X1429" s="2" t="s">
        <v>2993</v>
      </c>
      <c r="Y1429" s="2" t="s">
        <v>48</v>
      </c>
      <c r="Z1429" s="2" t="s">
        <v>3034</v>
      </c>
      <c r="AC1429" s="2">
        <v>27</v>
      </c>
      <c r="AD1429" s="2" t="s">
        <v>117</v>
      </c>
      <c r="AE1429" s="2" t="s">
        <v>3821</v>
      </c>
    </row>
    <row r="1430" spans="1:72" ht="13.5" customHeight="1">
      <c r="A1430" s="5" t="str">
        <f t="shared" si="79"/>
        <v>1861_각현내_081</v>
      </c>
      <c r="B1430" s="2">
        <v>1861</v>
      </c>
      <c r="C1430" s="2" t="s">
        <v>5173</v>
      </c>
      <c r="D1430" s="2" t="s">
        <v>5174</v>
      </c>
      <c r="E1430" s="2">
        <v>1429</v>
      </c>
      <c r="F1430" s="2">
        <v>7</v>
      </c>
      <c r="G1430" s="2" t="s">
        <v>2605</v>
      </c>
      <c r="H1430" s="2" t="s">
        <v>2874</v>
      </c>
      <c r="I1430" s="2">
        <v>3</v>
      </c>
      <c r="L1430" s="2">
        <v>1</v>
      </c>
      <c r="M1430" s="2" t="s">
        <v>6084</v>
      </c>
      <c r="N1430" s="2" t="s">
        <v>6085</v>
      </c>
      <c r="T1430" s="2" t="s">
        <v>5221</v>
      </c>
      <c r="U1430" s="2" t="s">
        <v>66</v>
      </c>
      <c r="V1430" s="2" t="s">
        <v>2961</v>
      </c>
      <c r="Y1430" s="2" t="s">
        <v>2675</v>
      </c>
      <c r="Z1430" s="2" t="s">
        <v>3756</v>
      </c>
      <c r="AC1430" s="2">
        <v>24</v>
      </c>
      <c r="AD1430" s="2" t="s">
        <v>490</v>
      </c>
      <c r="AE1430" s="2" t="s">
        <v>3854</v>
      </c>
    </row>
    <row r="1431" spans="1:72" ht="13.5" customHeight="1">
      <c r="A1431" s="5" t="str">
        <f t="shared" si="79"/>
        <v>1861_각현내_081</v>
      </c>
      <c r="B1431" s="2">
        <v>1861</v>
      </c>
      <c r="C1431" s="2" t="s">
        <v>5173</v>
      </c>
      <c r="D1431" s="2" t="s">
        <v>5174</v>
      </c>
      <c r="E1431" s="2">
        <v>1430</v>
      </c>
      <c r="F1431" s="2">
        <v>7</v>
      </c>
      <c r="G1431" s="2" t="s">
        <v>2605</v>
      </c>
      <c r="H1431" s="2" t="s">
        <v>2874</v>
      </c>
      <c r="I1431" s="2">
        <v>3</v>
      </c>
      <c r="L1431" s="2">
        <v>2</v>
      </c>
      <c r="M1431" s="2" t="s">
        <v>6086</v>
      </c>
      <c r="N1431" s="2" t="s">
        <v>6087</v>
      </c>
      <c r="T1431" s="2" t="s">
        <v>5220</v>
      </c>
      <c r="U1431" s="2" t="s">
        <v>55</v>
      </c>
      <c r="V1431" s="2" t="s">
        <v>2962</v>
      </c>
      <c r="W1431" s="2" t="s">
        <v>1159</v>
      </c>
      <c r="X1431" s="2" t="s">
        <v>3019</v>
      </c>
      <c r="Y1431" s="2" t="s">
        <v>2676</v>
      </c>
      <c r="Z1431" s="2" t="s">
        <v>3757</v>
      </c>
      <c r="AC1431" s="2">
        <v>37</v>
      </c>
      <c r="AD1431" s="2" t="s">
        <v>278</v>
      </c>
      <c r="AE1431" s="2" t="s">
        <v>3839</v>
      </c>
      <c r="AJ1431" s="2" t="s">
        <v>17</v>
      </c>
      <c r="AK1431" s="2" t="s">
        <v>3864</v>
      </c>
      <c r="AL1431" s="2" t="s">
        <v>698</v>
      </c>
      <c r="AM1431" s="2" t="s">
        <v>3905</v>
      </c>
      <c r="AT1431" s="2" t="s">
        <v>40</v>
      </c>
      <c r="AU1431" s="2" t="s">
        <v>3927</v>
      </c>
      <c r="AV1431" s="2" t="s">
        <v>2677</v>
      </c>
      <c r="AW1431" s="2" t="s">
        <v>4274</v>
      </c>
      <c r="BG1431" s="2" t="s">
        <v>40</v>
      </c>
      <c r="BH1431" s="2" t="s">
        <v>3927</v>
      </c>
      <c r="BI1431" s="2" t="s">
        <v>1514</v>
      </c>
      <c r="BJ1431" s="2" t="s">
        <v>3769</v>
      </c>
      <c r="BK1431" s="2" t="s">
        <v>40</v>
      </c>
      <c r="BL1431" s="2" t="s">
        <v>3927</v>
      </c>
      <c r="BM1431" s="2" t="s">
        <v>1515</v>
      </c>
      <c r="BN1431" s="2" t="s">
        <v>4587</v>
      </c>
      <c r="BO1431" s="2" t="s">
        <v>40</v>
      </c>
      <c r="BP1431" s="2" t="s">
        <v>3927</v>
      </c>
      <c r="BQ1431" s="2" t="s">
        <v>2678</v>
      </c>
      <c r="BR1431" s="2" t="s">
        <v>5582</v>
      </c>
      <c r="BS1431" s="2" t="s">
        <v>39</v>
      </c>
      <c r="BT1431" s="2" t="s">
        <v>3867</v>
      </c>
    </row>
    <row r="1432" spans="1:72" ht="13.5" customHeight="1">
      <c r="A1432" s="5" t="str">
        <f t="shared" si="79"/>
        <v>1861_각현내_081</v>
      </c>
      <c r="B1432" s="2">
        <v>1861</v>
      </c>
      <c r="C1432" s="2" t="s">
        <v>5173</v>
      </c>
      <c r="D1432" s="2" t="s">
        <v>5174</v>
      </c>
      <c r="E1432" s="2">
        <v>1431</v>
      </c>
      <c r="F1432" s="2">
        <v>7</v>
      </c>
      <c r="G1432" s="2" t="s">
        <v>2605</v>
      </c>
      <c r="H1432" s="2" t="s">
        <v>2874</v>
      </c>
      <c r="I1432" s="2">
        <v>3</v>
      </c>
      <c r="L1432" s="2">
        <v>2</v>
      </c>
      <c r="M1432" s="2" t="s">
        <v>6086</v>
      </c>
      <c r="N1432" s="2" t="s">
        <v>6087</v>
      </c>
      <c r="S1432" s="2" t="s">
        <v>46</v>
      </c>
      <c r="T1432" s="2" t="s">
        <v>2941</v>
      </c>
      <c r="W1432" s="2" t="s">
        <v>135</v>
      </c>
      <c r="X1432" s="2" t="s">
        <v>2990</v>
      </c>
      <c r="Y1432" s="2" t="s">
        <v>48</v>
      </c>
      <c r="Z1432" s="2" t="s">
        <v>3034</v>
      </c>
      <c r="AC1432" s="2">
        <v>77</v>
      </c>
      <c r="AD1432" s="2" t="s">
        <v>125</v>
      </c>
      <c r="AE1432" s="2" t="s">
        <v>3825</v>
      </c>
    </row>
    <row r="1433" spans="1:72" ht="13.5" customHeight="1">
      <c r="A1433" s="5" t="str">
        <f t="shared" si="79"/>
        <v>1861_각현내_081</v>
      </c>
      <c r="B1433" s="2">
        <v>1861</v>
      </c>
      <c r="C1433" s="2" t="s">
        <v>5173</v>
      </c>
      <c r="D1433" s="2" t="s">
        <v>5174</v>
      </c>
      <c r="E1433" s="2">
        <v>1432</v>
      </c>
      <c r="F1433" s="2">
        <v>7</v>
      </c>
      <c r="G1433" s="2" t="s">
        <v>2605</v>
      </c>
      <c r="H1433" s="2" t="s">
        <v>2874</v>
      </c>
      <c r="I1433" s="2">
        <v>3</v>
      </c>
      <c r="L1433" s="2">
        <v>2</v>
      </c>
      <c r="M1433" s="2" t="s">
        <v>6086</v>
      </c>
      <c r="N1433" s="2" t="s">
        <v>6087</v>
      </c>
      <c r="S1433" s="2" t="s">
        <v>51</v>
      </c>
      <c r="T1433" s="2" t="s">
        <v>2942</v>
      </c>
      <c r="W1433" s="2" t="s">
        <v>95</v>
      </c>
      <c r="X1433" s="2" t="s">
        <v>5192</v>
      </c>
      <c r="Y1433" s="2" t="s">
        <v>48</v>
      </c>
      <c r="Z1433" s="2" t="s">
        <v>3034</v>
      </c>
      <c r="AC1433" s="2">
        <v>38</v>
      </c>
      <c r="AD1433" s="2" t="s">
        <v>278</v>
      </c>
      <c r="AE1433" s="2" t="s">
        <v>3839</v>
      </c>
      <c r="AJ1433" s="2" t="s">
        <v>17</v>
      </c>
      <c r="AK1433" s="2" t="s">
        <v>3864</v>
      </c>
      <c r="AL1433" s="2" t="s">
        <v>152</v>
      </c>
      <c r="AM1433" s="2" t="s">
        <v>3880</v>
      </c>
      <c r="AT1433" s="2" t="s">
        <v>40</v>
      </c>
      <c r="AU1433" s="2" t="s">
        <v>3927</v>
      </c>
      <c r="AV1433" s="2" t="s">
        <v>2679</v>
      </c>
      <c r="AW1433" s="2" t="s">
        <v>4275</v>
      </c>
      <c r="BG1433" s="2" t="s">
        <v>40</v>
      </c>
      <c r="BH1433" s="2" t="s">
        <v>3927</v>
      </c>
      <c r="BI1433" s="2" t="s">
        <v>2680</v>
      </c>
      <c r="BJ1433" s="2" t="s">
        <v>4536</v>
      </c>
      <c r="BK1433" s="2" t="s">
        <v>2681</v>
      </c>
      <c r="BL1433" s="2" t="s">
        <v>4616</v>
      </c>
      <c r="BM1433" s="2" t="s">
        <v>181</v>
      </c>
      <c r="BN1433" s="2" t="s">
        <v>3059</v>
      </c>
      <c r="BO1433" s="2" t="s">
        <v>40</v>
      </c>
      <c r="BP1433" s="2" t="s">
        <v>3927</v>
      </c>
      <c r="BQ1433" s="2" t="s">
        <v>2682</v>
      </c>
      <c r="BR1433" s="2" t="s">
        <v>5122</v>
      </c>
      <c r="BS1433" s="2" t="s">
        <v>245</v>
      </c>
      <c r="BT1433" s="2" t="s">
        <v>3881</v>
      </c>
    </row>
    <row r="1434" spans="1:72" ht="13.5" customHeight="1">
      <c r="A1434" s="5" t="str">
        <f t="shared" si="79"/>
        <v>1861_각현내_081</v>
      </c>
      <c r="B1434" s="2">
        <v>1861</v>
      </c>
      <c r="C1434" s="2" t="s">
        <v>5173</v>
      </c>
      <c r="D1434" s="2" t="s">
        <v>5174</v>
      </c>
      <c r="E1434" s="2">
        <v>1433</v>
      </c>
      <c r="F1434" s="2">
        <v>7</v>
      </c>
      <c r="G1434" s="2" t="s">
        <v>2605</v>
      </c>
      <c r="H1434" s="2" t="s">
        <v>2874</v>
      </c>
      <c r="I1434" s="2">
        <v>3</v>
      </c>
      <c r="L1434" s="2">
        <v>2</v>
      </c>
      <c r="M1434" s="2" t="s">
        <v>6086</v>
      </c>
      <c r="N1434" s="2" t="s">
        <v>6087</v>
      </c>
      <c r="T1434" s="2" t="s">
        <v>5221</v>
      </c>
      <c r="U1434" s="2" t="s">
        <v>66</v>
      </c>
      <c r="V1434" s="2" t="s">
        <v>2961</v>
      </c>
      <c r="Y1434" s="2" t="s">
        <v>2683</v>
      </c>
      <c r="Z1434" s="2" t="s">
        <v>3758</v>
      </c>
      <c r="AC1434" s="2">
        <v>50</v>
      </c>
      <c r="AD1434" s="2" t="s">
        <v>74</v>
      </c>
      <c r="AE1434" s="2" t="s">
        <v>3810</v>
      </c>
    </row>
    <row r="1435" spans="1:72" ht="13.5" customHeight="1">
      <c r="A1435" s="5" t="str">
        <f t="shared" si="79"/>
        <v>1861_각현내_081</v>
      </c>
      <c r="B1435" s="2">
        <v>1861</v>
      </c>
      <c r="C1435" s="2" t="s">
        <v>5173</v>
      </c>
      <c r="D1435" s="2" t="s">
        <v>5174</v>
      </c>
      <c r="E1435" s="2">
        <v>1434</v>
      </c>
      <c r="F1435" s="2">
        <v>7</v>
      </c>
      <c r="G1435" s="2" t="s">
        <v>2605</v>
      </c>
      <c r="H1435" s="2" t="s">
        <v>2874</v>
      </c>
      <c r="I1435" s="2">
        <v>3</v>
      </c>
      <c r="L1435" s="2">
        <v>2</v>
      </c>
      <c r="M1435" s="2" t="s">
        <v>6086</v>
      </c>
      <c r="N1435" s="2" t="s">
        <v>6087</v>
      </c>
      <c r="T1435" s="2" t="s">
        <v>5221</v>
      </c>
      <c r="U1435" s="2" t="s">
        <v>66</v>
      </c>
      <c r="V1435" s="2" t="s">
        <v>2961</v>
      </c>
      <c r="Y1435" s="2" t="s">
        <v>2684</v>
      </c>
      <c r="Z1435" s="2" t="s">
        <v>3759</v>
      </c>
      <c r="AC1435" s="2">
        <v>29</v>
      </c>
      <c r="AD1435" s="2" t="s">
        <v>225</v>
      </c>
      <c r="AE1435" s="2" t="s">
        <v>3835</v>
      </c>
    </row>
    <row r="1436" spans="1:72" ht="13.5" customHeight="1">
      <c r="A1436" s="5" t="str">
        <f t="shared" ref="A1436:A1443" si="80">HYPERLINK("http://kyu.snu.ac.kr/sdhj/index.jsp?type=hj/GK14785_00_IH_0001_082.jpg","1861_각현내_082")</f>
        <v>1861_각현내_082</v>
      </c>
      <c r="B1436" s="2">
        <v>1861</v>
      </c>
      <c r="C1436" s="2" t="s">
        <v>5173</v>
      </c>
      <c r="D1436" s="2" t="s">
        <v>5174</v>
      </c>
      <c r="E1436" s="2">
        <v>1435</v>
      </c>
      <c r="F1436" s="2">
        <v>7</v>
      </c>
      <c r="G1436" s="2" t="s">
        <v>2605</v>
      </c>
      <c r="H1436" s="2" t="s">
        <v>2874</v>
      </c>
      <c r="I1436" s="2">
        <v>3</v>
      </c>
      <c r="L1436" s="2">
        <v>3</v>
      </c>
      <c r="M1436" s="2" t="s">
        <v>6088</v>
      </c>
      <c r="N1436" s="2" t="s">
        <v>6089</v>
      </c>
      <c r="T1436" s="2" t="s">
        <v>5220</v>
      </c>
      <c r="U1436" s="2" t="s">
        <v>126</v>
      </c>
      <c r="V1436" s="2" t="s">
        <v>2963</v>
      </c>
      <c r="W1436" s="2" t="s">
        <v>154</v>
      </c>
      <c r="X1436" s="2" t="s">
        <v>2991</v>
      </c>
      <c r="Y1436" s="2" t="s">
        <v>1733</v>
      </c>
      <c r="Z1436" s="2" t="s">
        <v>3489</v>
      </c>
      <c r="AC1436" s="2">
        <v>55</v>
      </c>
      <c r="AD1436" s="2" t="s">
        <v>231</v>
      </c>
      <c r="AE1436" s="2" t="s">
        <v>3836</v>
      </c>
      <c r="AJ1436" s="2" t="s">
        <v>17</v>
      </c>
      <c r="AK1436" s="2" t="s">
        <v>3864</v>
      </c>
      <c r="AL1436" s="2" t="s">
        <v>157</v>
      </c>
      <c r="AM1436" s="2" t="s">
        <v>3875</v>
      </c>
      <c r="AT1436" s="2" t="s">
        <v>131</v>
      </c>
      <c r="AU1436" s="2" t="s">
        <v>3928</v>
      </c>
      <c r="AV1436" s="2" t="s">
        <v>1311</v>
      </c>
      <c r="AW1436" s="2" t="s">
        <v>3351</v>
      </c>
      <c r="BG1436" s="2" t="s">
        <v>131</v>
      </c>
      <c r="BH1436" s="2" t="s">
        <v>3928</v>
      </c>
      <c r="BI1436" s="2" t="s">
        <v>2613</v>
      </c>
      <c r="BJ1436" s="2" t="s">
        <v>4585</v>
      </c>
      <c r="BK1436" s="2" t="s">
        <v>131</v>
      </c>
      <c r="BL1436" s="2" t="s">
        <v>3928</v>
      </c>
      <c r="BM1436" s="2" t="s">
        <v>664</v>
      </c>
      <c r="BN1436" s="2" t="s">
        <v>4358</v>
      </c>
      <c r="BO1436" s="2" t="s">
        <v>131</v>
      </c>
      <c r="BP1436" s="2" t="s">
        <v>3928</v>
      </c>
      <c r="BQ1436" s="2" t="s">
        <v>2647</v>
      </c>
      <c r="BR1436" s="2" t="s">
        <v>5564</v>
      </c>
      <c r="BS1436" s="2" t="s">
        <v>415</v>
      </c>
      <c r="BT1436" s="2" t="s">
        <v>3898</v>
      </c>
    </row>
    <row r="1437" spans="1:72" ht="13.5" customHeight="1">
      <c r="A1437" s="5" t="str">
        <f t="shared" si="80"/>
        <v>1861_각현내_082</v>
      </c>
      <c r="B1437" s="2">
        <v>1861</v>
      </c>
      <c r="C1437" s="2" t="s">
        <v>5173</v>
      </c>
      <c r="D1437" s="2" t="s">
        <v>5174</v>
      </c>
      <c r="E1437" s="2">
        <v>1436</v>
      </c>
      <c r="F1437" s="2">
        <v>7</v>
      </c>
      <c r="G1437" s="2" t="s">
        <v>2605</v>
      </c>
      <c r="H1437" s="2" t="s">
        <v>2874</v>
      </c>
      <c r="I1437" s="2">
        <v>3</v>
      </c>
      <c r="L1437" s="2">
        <v>3</v>
      </c>
      <c r="M1437" s="2" t="s">
        <v>6088</v>
      </c>
      <c r="N1437" s="2" t="s">
        <v>6089</v>
      </c>
      <c r="S1437" s="2" t="s">
        <v>51</v>
      </c>
      <c r="T1437" s="2" t="s">
        <v>2942</v>
      </c>
      <c r="W1437" s="2" t="s">
        <v>127</v>
      </c>
      <c r="X1437" s="2" t="s">
        <v>2989</v>
      </c>
      <c r="Y1437" s="2" t="s">
        <v>10</v>
      </c>
      <c r="Z1437" s="2" t="s">
        <v>2986</v>
      </c>
      <c r="AC1437" s="2">
        <v>58</v>
      </c>
      <c r="AD1437" s="2" t="s">
        <v>298</v>
      </c>
      <c r="AE1437" s="2" t="s">
        <v>3841</v>
      </c>
      <c r="AJ1437" s="2" t="s">
        <v>17</v>
      </c>
      <c r="AK1437" s="2" t="s">
        <v>3864</v>
      </c>
      <c r="AL1437" s="2" t="s">
        <v>130</v>
      </c>
      <c r="AM1437" s="2" t="s">
        <v>3873</v>
      </c>
      <c r="AT1437" s="2" t="s">
        <v>131</v>
      </c>
      <c r="AU1437" s="2" t="s">
        <v>3928</v>
      </c>
      <c r="AV1437" s="2" t="s">
        <v>2685</v>
      </c>
      <c r="AW1437" s="2" t="s">
        <v>4276</v>
      </c>
      <c r="BG1437" s="2" t="s">
        <v>131</v>
      </c>
      <c r="BH1437" s="2" t="s">
        <v>3928</v>
      </c>
      <c r="BI1437" s="2" t="s">
        <v>2686</v>
      </c>
      <c r="BJ1437" s="2" t="s">
        <v>4595</v>
      </c>
      <c r="BK1437" s="2" t="s">
        <v>131</v>
      </c>
      <c r="BL1437" s="2" t="s">
        <v>3928</v>
      </c>
      <c r="BM1437" s="2" t="s">
        <v>2687</v>
      </c>
      <c r="BN1437" s="2" t="s">
        <v>4852</v>
      </c>
      <c r="BO1437" s="2" t="s">
        <v>131</v>
      </c>
      <c r="BP1437" s="2" t="s">
        <v>3928</v>
      </c>
      <c r="BQ1437" s="2" t="s">
        <v>430</v>
      </c>
      <c r="BR1437" s="2" t="s">
        <v>4891</v>
      </c>
      <c r="BS1437" s="2" t="s">
        <v>39</v>
      </c>
      <c r="BT1437" s="2" t="s">
        <v>3867</v>
      </c>
    </row>
    <row r="1438" spans="1:72" ht="13.5" customHeight="1">
      <c r="A1438" s="5" t="str">
        <f t="shared" si="80"/>
        <v>1861_각현내_082</v>
      </c>
      <c r="B1438" s="2">
        <v>1861</v>
      </c>
      <c r="C1438" s="2" t="s">
        <v>5173</v>
      </c>
      <c r="D1438" s="2" t="s">
        <v>5174</v>
      </c>
      <c r="E1438" s="2">
        <v>1437</v>
      </c>
      <c r="F1438" s="2">
        <v>7</v>
      </c>
      <c r="G1438" s="2" t="s">
        <v>2605</v>
      </c>
      <c r="H1438" s="2" t="s">
        <v>2874</v>
      </c>
      <c r="I1438" s="2">
        <v>3</v>
      </c>
      <c r="L1438" s="2">
        <v>4</v>
      </c>
      <c r="M1438" s="2" t="s">
        <v>6090</v>
      </c>
      <c r="N1438" s="2" t="s">
        <v>6091</v>
      </c>
      <c r="T1438" s="2" t="s">
        <v>5220</v>
      </c>
      <c r="U1438" s="2" t="s">
        <v>126</v>
      </c>
      <c r="V1438" s="2" t="s">
        <v>2963</v>
      </c>
      <c r="W1438" s="2" t="s">
        <v>1159</v>
      </c>
      <c r="X1438" s="2" t="s">
        <v>3019</v>
      </c>
      <c r="Y1438" s="2" t="s">
        <v>2688</v>
      </c>
      <c r="Z1438" s="2" t="s">
        <v>3760</v>
      </c>
      <c r="AC1438" s="2">
        <v>48</v>
      </c>
      <c r="AD1438" s="2" t="s">
        <v>123</v>
      </c>
      <c r="AE1438" s="2" t="s">
        <v>3824</v>
      </c>
      <c r="AJ1438" s="2" t="s">
        <v>17</v>
      </c>
      <c r="AK1438" s="2" t="s">
        <v>3864</v>
      </c>
      <c r="AL1438" s="2" t="s">
        <v>698</v>
      </c>
      <c r="AM1438" s="2" t="s">
        <v>3905</v>
      </c>
      <c r="AT1438" s="2" t="s">
        <v>131</v>
      </c>
      <c r="AU1438" s="2" t="s">
        <v>3928</v>
      </c>
      <c r="AV1438" s="2" t="s">
        <v>2689</v>
      </c>
      <c r="AW1438" s="2" t="s">
        <v>4277</v>
      </c>
      <c r="BG1438" s="2" t="s">
        <v>131</v>
      </c>
      <c r="BH1438" s="2" t="s">
        <v>3928</v>
      </c>
      <c r="BI1438" s="2" t="s">
        <v>2690</v>
      </c>
      <c r="BJ1438" s="2" t="s">
        <v>4596</v>
      </c>
      <c r="BK1438" s="2" t="s">
        <v>131</v>
      </c>
      <c r="BL1438" s="2" t="s">
        <v>3928</v>
      </c>
      <c r="BM1438" s="2" t="s">
        <v>1511</v>
      </c>
      <c r="BN1438" s="2" t="s">
        <v>4192</v>
      </c>
      <c r="BO1438" s="2" t="s">
        <v>131</v>
      </c>
      <c r="BP1438" s="2" t="s">
        <v>3928</v>
      </c>
      <c r="BQ1438" s="2" t="s">
        <v>2691</v>
      </c>
      <c r="BR1438" s="2" t="s">
        <v>5408</v>
      </c>
      <c r="BS1438" s="2" t="s">
        <v>94</v>
      </c>
      <c r="BT1438" s="2" t="s">
        <v>5274</v>
      </c>
    </row>
    <row r="1439" spans="1:72" ht="13.5" customHeight="1">
      <c r="A1439" s="5" t="str">
        <f t="shared" si="80"/>
        <v>1861_각현내_082</v>
      </c>
      <c r="B1439" s="2">
        <v>1861</v>
      </c>
      <c r="C1439" s="2" t="s">
        <v>5173</v>
      </c>
      <c r="D1439" s="2" t="s">
        <v>5174</v>
      </c>
      <c r="E1439" s="2">
        <v>1438</v>
      </c>
      <c r="F1439" s="2">
        <v>7</v>
      </c>
      <c r="G1439" s="2" t="s">
        <v>2605</v>
      </c>
      <c r="H1439" s="2" t="s">
        <v>2874</v>
      </c>
      <c r="I1439" s="2">
        <v>3</v>
      </c>
      <c r="L1439" s="2">
        <v>4</v>
      </c>
      <c r="M1439" s="2" t="s">
        <v>6090</v>
      </c>
      <c r="N1439" s="2" t="s">
        <v>6091</v>
      </c>
      <c r="S1439" s="2" t="s">
        <v>51</v>
      </c>
      <c r="T1439" s="2" t="s">
        <v>2942</v>
      </c>
      <c r="W1439" s="2" t="s">
        <v>135</v>
      </c>
      <c r="X1439" s="2" t="s">
        <v>2990</v>
      </c>
      <c r="Y1439" s="2" t="s">
        <v>10</v>
      </c>
      <c r="Z1439" s="2" t="s">
        <v>2986</v>
      </c>
      <c r="AC1439" s="2">
        <v>48</v>
      </c>
      <c r="AD1439" s="2" t="s">
        <v>123</v>
      </c>
      <c r="AE1439" s="2" t="s">
        <v>3824</v>
      </c>
      <c r="AJ1439" s="2" t="s">
        <v>17</v>
      </c>
      <c r="AK1439" s="2" t="s">
        <v>3864</v>
      </c>
      <c r="AL1439" s="2" t="s">
        <v>39</v>
      </c>
      <c r="AM1439" s="2" t="s">
        <v>3867</v>
      </c>
      <c r="AT1439" s="2" t="s">
        <v>131</v>
      </c>
      <c r="AU1439" s="2" t="s">
        <v>3928</v>
      </c>
      <c r="AV1439" s="2" t="s">
        <v>2692</v>
      </c>
      <c r="AW1439" s="2" t="s">
        <v>4278</v>
      </c>
      <c r="BG1439" s="2" t="s">
        <v>131</v>
      </c>
      <c r="BH1439" s="2" t="s">
        <v>3928</v>
      </c>
      <c r="BI1439" s="2" t="s">
        <v>493</v>
      </c>
      <c r="BJ1439" s="2" t="s">
        <v>3142</v>
      </c>
      <c r="BK1439" s="2" t="s">
        <v>131</v>
      </c>
      <c r="BL1439" s="2" t="s">
        <v>3928</v>
      </c>
      <c r="BM1439" s="2" t="s">
        <v>2693</v>
      </c>
      <c r="BN1439" s="2" t="s">
        <v>4853</v>
      </c>
      <c r="BO1439" s="2" t="s">
        <v>131</v>
      </c>
      <c r="BP1439" s="2" t="s">
        <v>3928</v>
      </c>
      <c r="BQ1439" s="2" t="s">
        <v>2694</v>
      </c>
      <c r="BR1439" s="2" t="s">
        <v>5123</v>
      </c>
      <c r="BS1439" s="2" t="s">
        <v>157</v>
      </c>
      <c r="BT1439" s="2" t="s">
        <v>3875</v>
      </c>
    </row>
    <row r="1440" spans="1:72" ht="13.5" customHeight="1">
      <c r="A1440" s="5" t="str">
        <f t="shared" si="80"/>
        <v>1861_각현내_082</v>
      </c>
      <c r="B1440" s="2">
        <v>1861</v>
      </c>
      <c r="C1440" s="2" t="s">
        <v>5173</v>
      </c>
      <c r="D1440" s="2" t="s">
        <v>5174</v>
      </c>
      <c r="E1440" s="2">
        <v>1439</v>
      </c>
      <c r="F1440" s="2">
        <v>8</v>
      </c>
      <c r="G1440" s="2" t="s">
        <v>2695</v>
      </c>
      <c r="H1440" s="2" t="s">
        <v>2875</v>
      </c>
      <c r="I1440" s="2">
        <v>1</v>
      </c>
      <c r="J1440" s="2" t="s">
        <v>2696</v>
      </c>
      <c r="K1440" s="2" t="s">
        <v>2923</v>
      </c>
      <c r="L1440" s="2">
        <v>1</v>
      </c>
      <c r="M1440" s="2" t="s">
        <v>6092</v>
      </c>
      <c r="N1440" s="2" t="s">
        <v>6093</v>
      </c>
      <c r="T1440" s="2" t="s">
        <v>5220</v>
      </c>
      <c r="U1440" s="2" t="s">
        <v>55</v>
      </c>
      <c r="V1440" s="2" t="s">
        <v>2962</v>
      </c>
      <c r="W1440" s="2" t="s">
        <v>242</v>
      </c>
      <c r="X1440" s="2" t="s">
        <v>2996</v>
      </c>
      <c r="Y1440" s="2" t="s">
        <v>2697</v>
      </c>
      <c r="Z1440" s="2" t="s">
        <v>5272</v>
      </c>
      <c r="AC1440" s="2">
        <v>64</v>
      </c>
      <c r="AD1440" s="2" t="s">
        <v>121</v>
      </c>
      <c r="AE1440" s="2" t="s">
        <v>3823</v>
      </c>
      <c r="AJ1440" s="2" t="s">
        <v>17</v>
      </c>
      <c r="AK1440" s="2" t="s">
        <v>3864</v>
      </c>
      <c r="AL1440" s="2" t="s">
        <v>245</v>
      </c>
      <c r="AM1440" s="2" t="s">
        <v>3881</v>
      </c>
      <c r="AT1440" s="2" t="s">
        <v>40</v>
      </c>
      <c r="AU1440" s="2" t="s">
        <v>3927</v>
      </c>
      <c r="AV1440" s="2" t="s">
        <v>2698</v>
      </c>
      <c r="AW1440" s="2" t="s">
        <v>5331</v>
      </c>
      <c r="BG1440" s="2" t="s">
        <v>40</v>
      </c>
      <c r="BH1440" s="2" t="s">
        <v>3927</v>
      </c>
      <c r="BI1440" s="2" t="s">
        <v>2699</v>
      </c>
      <c r="BJ1440" s="2" t="s">
        <v>3358</v>
      </c>
      <c r="BK1440" s="2" t="s">
        <v>40</v>
      </c>
      <c r="BL1440" s="2" t="s">
        <v>3927</v>
      </c>
      <c r="BM1440" s="2" t="s">
        <v>2700</v>
      </c>
      <c r="BN1440" s="2" t="s">
        <v>4775</v>
      </c>
      <c r="BO1440" s="2" t="s">
        <v>40</v>
      </c>
      <c r="BP1440" s="2" t="s">
        <v>3927</v>
      </c>
      <c r="BQ1440" s="2" t="s">
        <v>255</v>
      </c>
      <c r="BR1440" s="2" t="s">
        <v>4879</v>
      </c>
      <c r="BS1440" s="2" t="s">
        <v>39</v>
      </c>
      <c r="BT1440" s="2" t="s">
        <v>3867</v>
      </c>
    </row>
    <row r="1441" spans="1:72" ht="13.5" customHeight="1">
      <c r="A1441" s="5" t="str">
        <f t="shared" si="80"/>
        <v>1861_각현내_082</v>
      </c>
      <c r="B1441" s="2">
        <v>1861</v>
      </c>
      <c r="C1441" s="2" t="s">
        <v>5173</v>
      </c>
      <c r="D1441" s="2" t="s">
        <v>5174</v>
      </c>
      <c r="E1441" s="2">
        <v>1440</v>
      </c>
      <c r="F1441" s="2">
        <v>8</v>
      </c>
      <c r="G1441" s="2" t="s">
        <v>2695</v>
      </c>
      <c r="H1441" s="2" t="s">
        <v>2875</v>
      </c>
      <c r="I1441" s="2">
        <v>1</v>
      </c>
      <c r="L1441" s="2">
        <v>1</v>
      </c>
      <c r="M1441" s="2" t="s">
        <v>6092</v>
      </c>
      <c r="N1441" s="2" t="s">
        <v>6093</v>
      </c>
      <c r="S1441" s="2" t="s">
        <v>51</v>
      </c>
      <c r="T1441" s="2" t="s">
        <v>2942</v>
      </c>
      <c r="W1441" s="2" t="s">
        <v>95</v>
      </c>
      <c r="X1441" s="2" t="s">
        <v>5192</v>
      </c>
      <c r="Y1441" s="2" t="s">
        <v>48</v>
      </c>
      <c r="Z1441" s="2" t="s">
        <v>3034</v>
      </c>
      <c r="AC1441" s="2">
        <v>66</v>
      </c>
      <c r="AD1441" s="2" t="s">
        <v>257</v>
      </c>
      <c r="AE1441" s="2" t="s">
        <v>3838</v>
      </c>
      <c r="AJ1441" s="2" t="s">
        <v>17</v>
      </c>
      <c r="AK1441" s="2" t="s">
        <v>3864</v>
      </c>
      <c r="AL1441" s="2" t="s">
        <v>94</v>
      </c>
      <c r="AM1441" s="2" t="s">
        <v>5274</v>
      </c>
      <c r="AT1441" s="2" t="s">
        <v>55</v>
      </c>
      <c r="AU1441" s="2" t="s">
        <v>2962</v>
      </c>
      <c r="AV1441" s="2" t="s">
        <v>248</v>
      </c>
      <c r="AW1441" s="2" t="s">
        <v>3111</v>
      </c>
      <c r="BG1441" s="2" t="s">
        <v>40</v>
      </c>
      <c r="BH1441" s="2" t="s">
        <v>3927</v>
      </c>
      <c r="BI1441" s="2" t="s">
        <v>2287</v>
      </c>
      <c r="BJ1441" s="2" t="s">
        <v>4597</v>
      </c>
      <c r="BK1441" s="2" t="s">
        <v>40</v>
      </c>
      <c r="BL1441" s="2" t="s">
        <v>3927</v>
      </c>
      <c r="BM1441" s="2" t="s">
        <v>2114</v>
      </c>
      <c r="BN1441" s="2" t="s">
        <v>4584</v>
      </c>
      <c r="BO1441" s="2" t="s">
        <v>40</v>
      </c>
      <c r="BP1441" s="2" t="s">
        <v>3927</v>
      </c>
      <c r="BQ1441" s="2" t="s">
        <v>2701</v>
      </c>
      <c r="BR1441" s="2" t="s">
        <v>5124</v>
      </c>
      <c r="BS1441" s="2" t="s">
        <v>703</v>
      </c>
      <c r="BT1441" s="2" t="s">
        <v>3897</v>
      </c>
    </row>
    <row r="1442" spans="1:72" ht="13.5" customHeight="1">
      <c r="A1442" s="5" t="str">
        <f t="shared" si="80"/>
        <v>1861_각현내_082</v>
      </c>
      <c r="B1442" s="2">
        <v>1861</v>
      </c>
      <c r="C1442" s="2" t="s">
        <v>5173</v>
      </c>
      <c r="D1442" s="2" t="s">
        <v>5174</v>
      </c>
      <c r="E1442" s="2">
        <v>1441</v>
      </c>
      <c r="F1442" s="2">
        <v>8</v>
      </c>
      <c r="G1442" s="2" t="s">
        <v>2695</v>
      </c>
      <c r="H1442" s="2" t="s">
        <v>2875</v>
      </c>
      <c r="I1442" s="2">
        <v>1</v>
      </c>
      <c r="L1442" s="2">
        <v>1</v>
      </c>
      <c r="M1442" s="2" t="s">
        <v>6092</v>
      </c>
      <c r="N1442" s="2" t="s">
        <v>6093</v>
      </c>
      <c r="T1442" s="2" t="s">
        <v>5221</v>
      </c>
      <c r="U1442" s="2" t="s">
        <v>66</v>
      </c>
      <c r="V1442" s="2" t="s">
        <v>2961</v>
      </c>
      <c r="Y1442" s="2" t="s">
        <v>2702</v>
      </c>
      <c r="Z1442" s="2" t="s">
        <v>3761</v>
      </c>
      <c r="AC1442" s="2">
        <v>22</v>
      </c>
      <c r="AD1442" s="2" t="s">
        <v>344</v>
      </c>
      <c r="AE1442" s="2" t="s">
        <v>3845</v>
      </c>
    </row>
    <row r="1443" spans="1:72" ht="13.5" customHeight="1">
      <c r="A1443" s="5" t="str">
        <f t="shared" si="80"/>
        <v>1861_각현내_082</v>
      </c>
      <c r="B1443" s="2">
        <v>1861</v>
      </c>
      <c r="C1443" s="2" t="s">
        <v>5173</v>
      </c>
      <c r="D1443" s="2" t="s">
        <v>5174</v>
      </c>
      <c r="E1443" s="2">
        <v>1442</v>
      </c>
      <c r="F1443" s="2">
        <v>8</v>
      </c>
      <c r="G1443" s="2" t="s">
        <v>2695</v>
      </c>
      <c r="H1443" s="2" t="s">
        <v>2875</v>
      </c>
      <c r="I1443" s="2">
        <v>1</v>
      </c>
      <c r="L1443" s="2">
        <v>2</v>
      </c>
      <c r="M1443" s="2" t="s">
        <v>6094</v>
      </c>
      <c r="N1443" s="2" t="s">
        <v>6095</v>
      </c>
      <c r="T1443" s="2" t="s">
        <v>5220</v>
      </c>
      <c r="U1443" s="2" t="s">
        <v>55</v>
      </c>
      <c r="V1443" s="2" t="s">
        <v>2962</v>
      </c>
      <c r="W1443" s="2" t="s">
        <v>47</v>
      </c>
      <c r="X1443" s="2" t="s">
        <v>5196</v>
      </c>
      <c r="Y1443" s="2" t="s">
        <v>2703</v>
      </c>
      <c r="Z1443" s="2" t="s">
        <v>3277</v>
      </c>
      <c r="AC1443" s="2">
        <v>42</v>
      </c>
      <c r="AD1443" s="2" t="s">
        <v>420</v>
      </c>
      <c r="AE1443" s="2" t="s">
        <v>3849</v>
      </c>
      <c r="AJ1443" s="2" t="s">
        <v>17</v>
      </c>
      <c r="AK1443" s="2" t="s">
        <v>3864</v>
      </c>
      <c r="AL1443" s="2" t="s">
        <v>370</v>
      </c>
      <c r="AM1443" s="2" t="s">
        <v>3909</v>
      </c>
      <c r="AT1443" s="2" t="s">
        <v>40</v>
      </c>
      <c r="AU1443" s="2" t="s">
        <v>3927</v>
      </c>
      <c r="AV1443" s="2" t="s">
        <v>2704</v>
      </c>
      <c r="AW1443" s="2" t="s">
        <v>4279</v>
      </c>
      <c r="BG1443" s="2" t="s">
        <v>40</v>
      </c>
      <c r="BH1443" s="2" t="s">
        <v>3927</v>
      </c>
      <c r="BI1443" s="2" t="s">
        <v>2705</v>
      </c>
      <c r="BJ1443" s="2" t="s">
        <v>4598</v>
      </c>
      <c r="BK1443" s="2" t="s">
        <v>40</v>
      </c>
      <c r="BL1443" s="2" t="s">
        <v>3927</v>
      </c>
      <c r="BM1443" s="2" t="s">
        <v>2706</v>
      </c>
      <c r="BN1443" s="2" t="s">
        <v>4478</v>
      </c>
      <c r="BO1443" s="2" t="s">
        <v>40</v>
      </c>
      <c r="BP1443" s="2" t="s">
        <v>3927</v>
      </c>
      <c r="BQ1443" s="2" t="s">
        <v>2707</v>
      </c>
      <c r="BR1443" s="2" t="s">
        <v>5125</v>
      </c>
      <c r="BS1443" s="2" t="s">
        <v>39</v>
      </c>
      <c r="BT1443" s="2" t="s">
        <v>3867</v>
      </c>
    </row>
    <row r="1444" spans="1:72" ht="13.5" customHeight="1">
      <c r="A1444" s="5" t="str">
        <f t="shared" ref="A1444:A1455" si="81">HYPERLINK("http://kyu.snu.ac.kr/sdhj/index.jsp?type=hj/GK14785_00_IH_0001_083.jpg","1861_각현내_083")</f>
        <v>1861_각현내_083</v>
      </c>
      <c r="B1444" s="2">
        <v>1861</v>
      </c>
      <c r="C1444" s="2" t="s">
        <v>5173</v>
      </c>
      <c r="D1444" s="2" t="s">
        <v>5174</v>
      </c>
      <c r="E1444" s="2">
        <v>1443</v>
      </c>
      <c r="F1444" s="2">
        <v>8</v>
      </c>
      <c r="G1444" s="2" t="s">
        <v>2695</v>
      </c>
      <c r="H1444" s="2" t="s">
        <v>2875</v>
      </c>
      <c r="I1444" s="2">
        <v>1</v>
      </c>
      <c r="L1444" s="2">
        <v>2</v>
      </c>
      <c r="M1444" s="2" t="s">
        <v>6094</v>
      </c>
      <c r="N1444" s="2" t="s">
        <v>6095</v>
      </c>
      <c r="S1444" s="2" t="s">
        <v>51</v>
      </c>
      <c r="T1444" s="2" t="s">
        <v>2942</v>
      </c>
      <c r="W1444" s="2" t="s">
        <v>284</v>
      </c>
      <c r="X1444" s="2" t="s">
        <v>3000</v>
      </c>
      <c r="Y1444" s="2" t="s">
        <v>48</v>
      </c>
      <c r="Z1444" s="2" t="s">
        <v>3034</v>
      </c>
      <c r="AC1444" s="2">
        <v>41</v>
      </c>
      <c r="AD1444" s="2" t="s">
        <v>420</v>
      </c>
      <c r="AE1444" s="2" t="s">
        <v>3849</v>
      </c>
      <c r="AJ1444" s="2" t="s">
        <v>17</v>
      </c>
      <c r="AK1444" s="2" t="s">
        <v>3864</v>
      </c>
      <c r="AL1444" s="2" t="s">
        <v>142</v>
      </c>
      <c r="AM1444" s="2" t="s">
        <v>3884</v>
      </c>
      <c r="AT1444" s="2" t="s">
        <v>40</v>
      </c>
      <c r="AU1444" s="2" t="s">
        <v>3927</v>
      </c>
      <c r="AV1444" s="2" t="s">
        <v>2340</v>
      </c>
      <c r="AW1444" s="2" t="s">
        <v>4192</v>
      </c>
      <c r="BG1444" s="2" t="s">
        <v>40</v>
      </c>
      <c r="BH1444" s="2" t="s">
        <v>3927</v>
      </c>
      <c r="BI1444" s="2" t="s">
        <v>2866</v>
      </c>
      <c r="BJ1444" s="2" t="s">
        <v>4227</v>
      </c>
      <c r="BK1444" s="2" t="s">
        <v>40</v>
      </c>
      <c r="BL1444" s="2" t="s">
        <v>3927</v>
      </c>
      <c r="BM1444" s="2" t="s">
        <v>2341</v>
      </c>
      <c r="BN1444" s="2" t="s">
        <v>4558</v>
      </c>
      <c r="BO1444" s="2" t="s">
        <v>40</v>
      </c>
      <c r="BP1444" s="2" t="s">
        <v>3927</v>
      </c>
      <c r="BQ1444" s="2" t="s">
        <v>2342</v>
      </c>
      <c r="BR1444" s="2" t="s">
        <v>5081</v>
      </c>
      <c r="BS1444" s="2" t="s">
        <v>625</v>
      </c>
      <c r="BT1444" s="2" t="s">
        <v>3283</v>
      </c>
    </row>
    <row r="1445" spans="1:72" ht="13.5" customHeight="1">
      <c r="A1445" s="5" t="str">
        <f t="shared" si="81"/>
        <v>1861_각현내_083</v>
      </c>
      <c r="B1445" s="2">
        <v>1861</v>
      </c>
      <c r="C1445" s="2" t="s">
        <v>5173</v>
      </c>
      <c r="D1445" s="2" t="s">
        <v>5174</v>
      </c>
      <c r="E1445" s="2">
        <v>1444</v>
      </c>
      <c r="F1445" s="2">
        <v>8</v>
      </c>
      <c r="G1445" s="2" t="s">
        <v>2695</v>
      </c>
      <c r="H1445" s="2" t="s">
        <v>2875</v>
      </c>
      <c r="I1445" s="2">
        <v>1</v>
      </c>
      <c r="L1445" s="2">
        <v>2</v>
      </c>
      <c r="M1445" s="2" t="s">
        <v>6094</v>
      </c>
      <c r="N1445" s="2" t="s">
        <v>6095</v>
      </c>
      <c r="T1445" s="2" t="s">
        <v>5221</v>
      </c>
      <c r="U1445" s="2" t="s">
        <v>66</v>
      </c>
      <c r="V1445" s="2" t="s">
        <v>2961</v>
      </c>
      <c r="Y1445" s="2" t="s">
        <v>2050</v>
      </c>
      <c r="Z1445" s="2" t="s">
        <v>3762</v>
      </c>
      <c r="AC1445" s="2">
        <v>26</v>
      </c>
      <c r="AD1445" s="2" t="s">
        <v>53</v>
      </c>
      <c r="AE1445" s="2" t="s">
        <v>3805</v>
      </c>
    </row>
    <row r="1446" spans="1:72" ht="13.5" customHeight="1">
      <c r="A1446" s="5" t="str">
        <f t="shared" si="81"/>
        <v>1861_각현내_083</v>
      </c>
      <c r="B1446" s="2">
        <v>1861</v>
      </c>
      <c r="C1446" s="2" t="s">
        <v>5173</v>
      </c>
      <c r="D1446" s="2" t="s">
        <v>5174</v>
      </c>
      <c r="E1446" s="2">
        <v>1445</v>
      </c>
      <c r="F1446" s="2">
        <v>8</v>
      </c>
      <c r="G1446" s="2" t="s">
        <v>2695</v>
      </c>
      <c r="H1446" s="2" t="s">
        <v>2875</v>
      </c>
      <c r="I1446" s="2">
        <v>1</v>
      </c>
      <c r="L1446" s="2">
        <v>3</v>
      </c>
      <c r="M1446" s="2" t="s">
        <v>6096</v>
      </c>
      <c r="N1446" s="2" t="s">
        <v>6097</v>
      </c>
      <c r="Q1446" s="2" t="s">
        <v>5210</v>
      </c>
      <c r="R1446" s="2" t="s">
        <v>5205</v>
      </c>
      <c r="T1446" s="2" t="s">
        <v>5220</v>
      </c>
      <c r="U1446" s="2" t="s">
        <v>60</v>
      </c>
      <c r="V1446" s="2" t="s">
        <v>2959</v>
      </c>
      <c r="W1446" s="2" t="s">
        <v>47</v>
      </c>
      <c r="X1446" s="2" t="s">
        <v>5211</v>
      </c>
      <c r="Y1446" s="2" t="s">
        <v>2708</v>
      </c>
      <c r="Z1446" s="2" t="s">
        <v>3763</v>
      </c>
      <c r="AC1446" s="2">
        <v>29</v>
      </c>
      <c r="AD1446" s="2" t="s">
        <v>450</v>
      </c>
      <c r="AE1446" s="2" t="s">
        <v>3852</v>
      </c>
      <c r="AJ1446" s="2" t="s">
        <v>17</v>
      </c>
      <c r="AK1446" s="2" t="s">
        <v>3864</v>
      </c>
      <c r="AL1446" s="2" t="s">
        <v>370</v>
      </c>
      <c r="AM1446" s="2" t="s">
        <v>3909</v>
      </c>
      <c r="AT1446" s="2" t="s">
        <v>40</v>
      </c>
      <c r="AU1446" s="2" t="s">
        <v>3927</v>
      </c>
      <c r="AV1446" s="2" t="s">
        <v>2709</v>
      </c>
      <c r="AW1446" s="2" t="s">
        <v>3155</v>
      </c>
      <c r="BG1446" s="2" t="s">
        <v>40</v>
      </c>
      <c r="BH1446" s="2" t="s">
        <v>3927</v>
      </c>
      <c r="BI1446" s="2" t="s">
        <v>1418</v>
      </c>
      <c r="BJ1446" s="2" t="s">
        <v>4234</v>
      </c>
      <c r="BK1446" s="2" t="s">
        <v>40</v>
      </c>
      <c r="BL1446" s="2" t="s">
        <v>3927</v>
      </c>
      <c r="BM1446" s="2" t="s">
        <v>534</v>
      </c>
      <c r="BN1446" s="2" t="s">
        <v>5600</v>
      </c>
      <c r="BO1446" s="2" t="s">
        <v>40</v>
      </c>
      <c r="BP1446" s="2" t="s">
        <v>3927</v>
      </c>
      <c r="BQ1446" s="2" t="s">
        <v>2710</v>
      </c>
      <c r="BR1446" s="2" t="s">
        <v>5126</v>
      </c>
      <c r="BS1446" s="2" t="s">
        <v>152</v>
      </c>
      <c r="BT1446" s="2" t="s">
        <v>3880</v>
      </c>
    </row>
    <row r="1447" spans="1:72" ht="13.5" customHeight="1">
      <c r="A1447" s="5" t="str">
        <f t="shared" si="81"/>
        <v>1861_각현내_083</v>
      </c>
      <c r="B1447" s="2">
        <v>1861</v>
      </c>
      <c r="C1447" s="2" t="s">
        <v>5173</v>
      </c>
      <c r="D1447" s="2" t="s">
        <v>5174</v>
      </c>
      <c r="E1447" s="2">
        <v>1446</v>
      </c>
      <c r="F1447" s="2">
        <v>8</v>
      </c>
      <c r="G1447" s="2" t="s">
        <v>2695</v>
      </c>
      <c r="H1447" s="2" t="s">
        <v>2875</v>
      </c>
      <c r="I1447" s="2">
        <v>1</v>
      </c>
      <c r="L1447" s="2">
        <v>3</v>
      </c>
      <c r="M1447" s="2" t="s">
        <v>6096</v>
      </c>
      <c r="N1447" s="2" t="s">
        <v>6097</v>
      </c>
      <c r="T1447" s="2" t="s">
        <v>5221</v>
      </c>
      <c r="U1447" s="2" t="s">
        <v>66</v>
      </c>
      <c r="V1447" s="2" t="s">
        <v>2961</v>
      </c>
      <c r="Y1447" s="2" t="s">
        <v>1165</v>
      </c>
      <c r="Z1447" s="2" t="s">
        <v>3308</v>
      </c>
      <c r="AC1447" s="2">
        <v>26</v>
      </c>
      <c r="AD1447" s="2" t="s">
        <v>110</v>
      </c>
      <c r="AE1447" s="2" t="s">
        <v>3818</v>
      </c>
    </row>
    <row r="1448" spans="1:72" ht="13.5" customHeight="1">
      <c r="A1448" s="5" t="str">
        <f t="shared" si="81"/>
        <v>1861_각현내_083</v>
      </c>
      <c r="B1448" s="2">
        <v>1861</v>
      </c>
      <c r="C1448" s="2" t="s">
        <v>5173</v>
      </c>
      <c r="D1448" s="2" t="s">
        <v>5174</v>
      </c>
      <c r="E1448" s="2">
        <v>1447</v>
      </c>
      <c r="F1448" s="2">
        <v>8</v>
      </c>
      <c r="G1448" s="2" t="s">
        <v>2695</v>
      </c>
      <c r="H1448" s="2" t="s">
        <v>2875</v>
      </c>
      <c r="I1448" s="2">
        <v>1</v>
      </c>
      <c r="L1448" s="2">
        <v>3</v>
      </c>
      <c r="M1448" s="2" t="s">
        <v>6096</v>
      </c>
      <c r="N1448" s="2" t="s">
        <v>6097</v>
      </c>
      <c r="T1448" s="2" t="s">
        <v>5221</v>
      </c>
      <c r="U1448" s="2" t="s">
        <v>63</v>
      </c>
      <c r="V1448" s="2" t="s">
        <v>2960</v>
      </c>
      <c r="Y1448" s="2" t="s">
        <v>2711</v>
      </c>
      <c r="Z1448" s="2" t="s">
        <v>3764</v>
      </c>
      <c r="AC1448" s="2">
        <v>79</v>
      </c>
      <c r="AD1448" s="2" t="s">
        <v>62</v>
      </c>
      <c r="AE1448" s="2" t="s">
        <v>3806</v>
      </c>
    </row>
    <row r="1449" spans="1:72" ht="13.5" customHeight="1">
      <c r="A1449" s="5" t="str">
        <f t="shared" si="81"/>
        <v>1861_각현내_083</v>
      </c>
      <c r="B1449" s="2">
        <v>1861</v>
      </c>
      <c r="C1449" s="2" t="s">
        <v>5173</v>
      </c>
      <c r="D1449" s="2" t="s">
        <v>5174</v>
      </c>
      <c r="E1449" s="2">
        <v>1448</v>
      </c>
      <c r="F1449" s="2">
        <v>8</v>
      </c>
      <c r="G1449" s="2" t="s">
        <v>2695</v>
      </c>
      <c r="H1449" s="2" t="s">
        <v>2875</v>
      </c>
      <c r="I1449" s="2">
        <v>1</v>
      </c>
      <c r="L1449" s="2">
        <v>4</v>
      </c>
      <c r="M1449" s="2" t="s">
        <v>6098</v>
      </c>
      <c r="N1449" s="2" t="s">
        <v>6099</v>
      </c>
      <c r="T1449" s="2" t="s">
        <v>5220</v>
      </c>
      <c r="U1449" s="2" t="s">
        <v>55</v>
      </c>
      <c r="V1449" s="2" t="s">
        <v>2962</v>
      </c>
      <c r="W1449" s="2" t="s">
        <v>47</v>
      </c>
      <c r="X1449" s="2" t="s">
        <v>5196</v>
      </c>
      <c r="Y1449" s="2" t="s">
        <v>2712</v>
      </c>
      <c r="Z1449" s="2" t="s">
        <v>3765</v>
      </c>
      <c r="AC1449" s="2">
        <v>46</v>
      </c>
      <c r="AD1449" s="2" t="s">
        <v>315</v>
      </c>
      <c r="AE1449" s="2" t="s">
        <v>3843</v>
      </c>
      <c r="AJ1449" s="2" t="s">
        <v>17</v>
      </c>
      <c r="AK1449" s="2" t="s">
        <v>3864</v>
      </c>
      <c r="AL1449" s="2" t="s">
        <v>370</v>
      </c>
      <c r="AM1449" s="2" t="s">
        <v>3909</v>
      </c>
      <c r="AT1449" s="2" t="s">
        <v>40</v>
      </c>
      <c r="AU1449" s="2" t="s">
        <v>3927</v>
      </c>
      <c r="AV1449" s="2" t="s">
        <v>1418</v>
      </c>
      <c r="AW1449" s="2" t="s">
        <v>4234</v>
      </c>
      <c r="BG1449" s="2" t="s">
        <v>40</v>
      </c>
      <c r="BH1449" s="2" t="s">
        <v>3927</v>
      </c>
      <c r="BI1449" s="2" t="s">
        <v>534</v>
      </c>
      <c r="BJ1449" s="2" t="s">
        <v>5601</v>
      </c>
      <c r="BK1449" s="2" t="s">
        <v>40</v>
      </c>
      <c r="BL1449" s="2" t="s">
        <v>3927</v>
      </c>
      <c r="BM1449" s="2" t="s">
        <v>2713</v>
      </c>
      <c r="BN1449" s="2" t="s">
        <v>4828</v>
      </c>
      <c r="BO1449" s="2" t="s">
        <v>40</v>
      </c>
      <c r="BP1449" s="2" t="s">
        <v>3927</v>
      </c>
      <c r="BQ1449" s="2" t="s">
        <v>2714</v>
      </c>
      <c r="BR1449" s="2" t="s">
        <v>5577</v>
      </c>
      <c r="BS1449" s="2" t="s">
        <v>206</v>
      </c>
      <c r="BT1449" s="2" t="s">
        <v>3891</v>
      </c>
    </row>
    <row r="1450" spans="1:72" ht="13.5" customHeight="1">
      <c r="A1450" s="5" t="str">
        <f t="shared" si="81"/>
        <v>1861_각현내_083</v>
      </c>
      <c r="B1450" s="2">
        <v>1861</v>
      </c>
      <c r="C1450" s="2" t="s">
        <v>5173</v>
      </c>
      <c r="D1450" s="2" t="s">
        <v>5174</v>
      </c>
      <c r="E1450" s="2">
        <v>1449</v>
      </c>
      <c r="F1450" s="2">
        <v>8</v>
      </c>
      <c r="G1450" s="2" t="s">
        <v>2695</v>
      </c>
      <c r="H1450" s="2" t="s">
        <v>2875</v>
      </c>
      <c r="I1450" s="2">
        <v>1</v>
      </c>
      <c r="L1450" s="2">
        <v>4</v>
      </c>
      <c r="M1450" s="2" t="s">
        <v>6098</v>
      </c>
      <c r="N1450" s="2" t="s">
        <v>6099</v>
      </c>
      <c r="S1450" s="2" t="s">
        <v>51</v>
      </c>
      <c r="T1450" s="2" t="s">
        <v>2942</v>
      </c>
      <c r="W1450" s="2" t="s">
        <v>95</v>
      </c>
      <c r="X1450" s="2" t="s">
        <v>5192</v>
      </c>
      <c r="Y1450" s="2" t="s">
        <v>48</v>
      </c>
      <c r="Z1450" s="2" t="s">
        <v>3034</v>
      </c>
      <c r="AC1450" s="2">
        <v>46</v>
      </c>
      <c r="AD1450" s="2" t="s">
        <v>315</v>
      </c>
      <c r="AE1450" s="2" t="s">
        <v>3843</v>
      </c>
      <c r="AJ1450" s="2" t="s">
        <v>17</v>
      </c>
      <c r="AK1450" s="2" t="s">
        <v>3864</v>
      </c>
      <c r="AL1450" s="2" t="s">
        <v>94</v>
      </c>
      <c r="AM1450" s="2" t="s">
        <v>5274</v>
      </c>
      <c r="AT1450" s="2" t="s">
        <v>40</v>
      </c>
      <c r="AU1450" s="2" t="s">
        <v>3927</v>
      </c>
      <c r="AV1450" s="2" t="s">
        <v>2715</v>
      </c>
      <c r="AW1450" s="2" t="s">
        <v>4280</v>
      </c>
      <c r="BG1450" s="2" t="s">
        <v>40</v>
      </c>
      <c r="BH1450" s="2" t="s">
        <v>3927</v>
      </c>
      <c r="BI1450" s="2" t="s">
        <v>2716</v>
      </c>
      <c r="BJ1450" s="2" t="s">
        <v>4599</v>
      </c>
      <c r="BK1450" s="2" t="s">
        <v>40</v>
      </c>
      <c r="BL1450" s="2" t="s">
        <v>3927</v>
      </c>
      <c r="BM1450" s="2" t="s">
        <v>2717</v>
      </c>
      <c r="BN1450" s="2" t="s">
        <v>4854</v>
      </c>
      <c r="BO1450" s="2" t="s">
        <v>40</v>
      </c>
      <c r="BP1450" s="2" t="s">
        <v>3927</v>
      </c>
      <c r="BQ1450" s="2" t="s">
        <v>2718</v>
      </c>
      <c r="BR1450" s="2" t="s">
        <v>5127</v>
      </c>
      <c r="BS1450" s="2" t="s">
        <v>39</v>
      </c>
      <c r="BT1450" s="2" t="s">
        <v>3867</v>
      </c>
    </row>
    <row r="1451" spans="1:72" ht="13.5" customHeight="1">
      <c r="A1451" s="5" t="str">
        <f t="shared" si="81"/>
        <v>1861_각현내_083</v>
      </c>
      <c r="B1451" s="2">
        <v>1861</v>
      </c>
      <c r="C1451" s="2" t="s">
        <v>5173</v>
      </c>
      <c r="D1451" s="2" t="s">
        <v>5174</v>
      </c>
      <c r="E1451" s="2">
        <v>1450</v>
      </c>
      <c r="F1451" s="2">
        <v>8</v>
      </c>
      <c r="G1451" s="2" t="s">
        <v>2695</v>
      </c>
      <c r="H1451" s="2" t="s">
        <v>2875</v>
      </c>
      <c r="I1451" s="2">
        <v>1</v>
      </c>
      <c r="L1451" s="2">
        <v>4</v>
      </c>
      <c r="M1451" s="2" t="s">
        <v>6098</v>
      </c>
      <c r="N1451" s="2" t="s">
        <v>6099</v>
      </c>
      <c r="T1451" s="2" t="s">
        <v>5221</v>
      </c>
      <c r="U1451" s="2" t="s">
        <v>66</v>
      </c>
      <c r="V1451" s="2" t="s">
        <v>2961</v>
      </c>
      <c r="Y1451" s="2" t="s">
        <v>2719</v>
      </c>
      <c r="Z1451" s="2" t="s">
        <v>3766</v>
      </c>
      <c r="AC1451" s="2">
        <v>38</v>
      </c>
      <c r="AD1451" s="2" t="s">
        <v>156</v>
      </c>
      <c r="AE1451" s="2" t="s">
        <v>3829</v>
      </c>
    </row>
    <row r="1452" spans="1:72" ht="13.5" customHeight="1">
      <c r="A1452" s="5" t="str">
        <f t="shared" si="81"/>
        <v>1861_각현내_083</v>
      </c>
      <c r="B1452" s="2">
        <v>1861</v>
      </c>
      <c r="C1452" s="2" t="s">
        <v>5173</v>
      </c>
      <c r="D1452" s="2" t="s">
        <v>5174</v>
      </c>
      <c r="E1452" s="2">
        <v>1451</v>
      </c>
      <c r="F1452" s="2">
        <v>8</v>
      </c>
      <c r="G1452" s="2" t="s">
        <v>2695</v>
      </c>
      <c r="H1452" s="2" t="s">
        <v>2875</v>
      </c>
      <c r="I1452" s="2">
        <v>1</v>
      </c>
      <c r="L1452" s="2">
        <v>5</v>
      </c>
      <c r="M1452" s="2" t="s">
        <v>6100</v>
      </c>
      <c r="N1452" s="2" t="s">
        <v>6101</v>
      </c>
      <c r="T1452" s="2" t="s">
        <v>5220</v>
      </c>
      <c r="U1452" s="2" t="s">
        <v>55</v>
      </c>
      <c r="V1452" s="2" t="s">
        <v>2962</v>
      </c>
      <c r="W1452" s="2" t="s">
        <v>47</v>
      </c>
      <c r="X1452" s="2" t="s">
        <v>5196</v>
      </c>
      <c r="Y1452" s="2" t="s">
        <v>2720</v>
      </c>
      <c r="Z1452" s="2" t="s">
        <v>3767</v>
      </c>
      <c r="AC1452" s="2">
        <v>56</v>
      </c>
      <c r="AD1452" s="2" t="s">
        <v>49</v>
      </c>
      <c r="AE1452" s="2" t="s">
        <v>3804</v>
      </c>
      <c r="AJ1452" s="2" t="s">
        <v>17</v>
      </c>
      <c r="AK1452" s="2" t="s">
        <v>3864</v>
      </c>
      <c r="AL1452" s="2" t="s">
        <v>370</v>
      </c>
      <c r="AM1452" s="2" t="s">
        <v>3909</v>
      </c>
      <c r="AT1452" s="2" t="s">
        <v>40</v>
      </c>
      <c r="AU1452" s="2" t="s">
        <v>3927</v>
      </c>
      <c r="AV1452" s="2" t="s">
        <v>5292</v>
      </c>
      <c r="AW1452" s="2" t="s">
        <v>5332</v>
      </c>
      <c r="BG1452" s="2" t="s">
        <v>40</v>
      </c>
      <c r="BH1452" s="2" t="s">
        <v>3927</v>
      </c>
      <c r="BI1452" s="2" t="s">
        <v>2721</v>
      </c>
      <c r="BJ1452" s="2" t="s">
        <v>5349</v>
      </c>
      <c r="BK1452" s="2" t="s">
        <v>40</v>
      </c>
      <c r="BL1452" s="2" t="s">
        <v>3927</v>
      </c>
      <c r="BM1452" s="2" t="s">
        <v>2722</v>
      </c>
      <c r="BN1452" s="2" t="s">
        <v>4855</v>
      </c>
      <c r="BO1452" s="2" t="s">
        <v>40</v>
      </c>
      <c r="BP1452" s="2" t="s">
        <v>3927</v>
      </c>
      <c r="BQ1452" s="2" t="s">
        <v>2723</v>
      </c>
      <c r="BR1452" s="2" t="s">
        <v>5128</v>
      </c>
      <c r="BS1452" s="2" t="s">
        <v>130</v>
      </c>
      <c r="BT1452" s="2" t="s">
        <v>3873</v>
      </c>
    </row>
    <row r="1453" spans="1:72" ht="13.5" customHeight="1">
      <c r="A1453" s="5" t="str">
        <f t="shared" si="81"/>
        <v>1861_각현내_083</v>
      </c>
      <c r="B1453" s="2">
        <v>1861</v>
      </c>
      <c r="C1453" s="2" t="s">
        <v>5173</v>
      </c>
      <c r="D1453" s="2" t="s">
        <v>5174</v>
      </c>
      <c r="E1453" s="2">
        <v>1452</v>
      </c>
      <c r="F1453" s="2">
        <v>8</v>
      </c>
      <c r="G1453" s="2" t="s">
        <v>2695</v>
      </c>
      <c r="H1453" s="2" t="s">
        <v>2875</v>
      </c>
      <c r="I1453" s="2">
        <v>1</v>
      </c>
      <c r="L1453" s="2">
        <v>5</v>
      </c>
      <c r="M1453" s="2" t="s">
        <v>6100</v>
      </c>
      <c r="N1453" s="2" t="s">
        <v>6101</v>
      </c>
      <c r="S1453" s="2" t="s">
        <v>51</v>
      </c>
      <c r="T1453" s="2" t="s">
        <v>2942</v>
      </c>
      <c r="W1453" s="2" t="s">
        <v>87</v>
      </c>
      <c r="X1453" s="2" t="s">
        <v>2988</v>
      </c>
      <c r="Y1453" s="2" t="s">
        <v>48</v>
      </c>
      <c r="Z1453" s="2" t="s">
        <v>3034</v>
      </c>
      <c r="AC1453" s="2">
        <v>56</v>
      </c>
      <c r="AD1453" s="2" t="s">
        <v>49</v>
      </c>
      <c r="AE1453" s="2" t="s">
        <v>3804</v>
      </c>
      <c r="AJ1453" s="2" t="s">
        <v>17</v>
      </c>
      <c r="AK1453" s="2" t="s">
        <v>3864</v>
      </c>
      <c r="AL1453" s="2" t="s">
        <v>89</v>
      </c>
      <c r="AM1453" s="2" t="s">
        <v>3870</v>
      </c>
      <c r="AT1453" s="2" t="s">
        <v>40</v>
      </c>
      <c r="AU1453" s="2" t="s">
        <v>3927</v>
      </c>
      <c r="AV1453" s="2" t="s">
        <v>2724</v>
      </c>
      <c r="AW1453" s="2" t="s">
        <v>4281</v>
      </c>
      <c r="BG1453" s="2" t="s">
        <v>40</v>
      </c>
      <c r="BH1453" s="2" t="s">
        <v>3927</v>
      </c>
      <c r="BI1453" s="2" t="s">
        <v>372</v>
      </c>
      <c r="BJ1453" s="2" t="s">
        <v>5344</v>
      </c>
      <c r="BK1453" s="2" t="s">
        <v>40</v>
      </c>
      <c r="BL1453" s="2" t="s">
        <v>3927</v>
      </c>
      <c r="BM1453" s="2" t="s">
        <v>373</v>
      </c>
      <c r="BN1453" s="2" t="s">
        <v>5381</v>
      </c>
      <c r="BO1453" s="2" t="s">
        <v>40</v>
      </c>
      <c r="BP1453" s="2" t="s">
        <v>3927</v>
      </c>
      <c r="BQ1453" s="2" t="s">
        <v>2725</v>
      </c>
      <c r="BR1453" s="2" t="s">
        <v>5518</v>
      </c>
      <c r="BS1453" s="2" t="s">
        <v>152</v>
      </c>
      <c r="BT1453" s="2" t="s">
        <v>3880</v>
      </c>
    </row>
    <row r="1454" spans="1:72" ht="13.5" customHeight="1">
      <c r="A1454" s="5" t="str">
        <f t="shared" si="81"/>
        <v>1861_각현내_083</v>
      </c>
      <c r="B1454" s="2">
        <v>1861</v>
      </c>
      <c r="C1454" s="2" t="s">
        <v>5173</v>
      </c>
      <c r="D1454" s="2" t="s">
        <v>5174</v>
      </c>
      <c r="E1454" s="2">
        <v>1453</v>
      </c>
      <c r="F1454" s="2">
        <v>8</v>
      </c>
      <c r="G1454" s="2" t="s">
        <v>2695</v>
      </c>
      <c r="H1454" s="2" t="s">
        <v>2875</v>
      </c>
      <c r="I1454" s="2">
        <v>1</v>
      </c>
      <c r="L1454" s="2">
        <v>5</v>
      </c>
      <c r="M1454" s="2" t="s">
        <v>6100</v>
      </c>
      <c r="N1454" s="2" t="s">
        <v>6101</v>
      </c>
      <c r="S1454" s="2" t="s">
        <v>109</v>
      </c>
      <c r="T1454" s="2" t="s">
        <v>2945</v>
      </c>
      <c r="Y1454" s="2" t="s">
        <v>2726</v>
      </c>
      <c r="Z1454" s="2" t="s">
        <v>5271</v>
      </c>
      <c r="AC1454" s="2">
        <v>30</v>
      </c>
      <c r="AD1454" s="2" t="s">
        <v>77</v>
      </c>
      <c r="AE1454" s="2" t="s">
        <v>3811</v>
      </c>
    </row>
    <row r="1455" spans="1:72" ht="13.5" customHeight="1">
      <c r="A1455" s="5" t="str">
        <f t="shared" si="81"/>
        <v>1861_각현내_083</v>
      </c>
      <c r="B1455" s="2">
        <v>1861</v>
      </c>
      <c r="C1455" s="2" t="s">
        <v>5173</v>
      </c>
      <c r="D1455" s="2" t="s">
        <v>5174</v>
      </c>
      <c r="E1455" s="2">
        <v>1454</v>
      </c>
      <c r="F1455" s="2">
        <v>8</v>
      </c>
      <c r="G1455" s="2" t="s">
        <v>2695</v>
      </c>
      <c r="H1455" s="2" t="s">
        <v>2875</v>
      </c>
      <c r="I1455" s="2">
        <v>1</v>
      </c>
      <c r="L1455" s="2">
        <v>5</v>
      </c>
      <c r="M1455" s="2" t="s">
        <v>6100</v>
      </c>
      <c r="N1455" s="2" t="s">
        <v>6101</v>
      </c>
      <c r="T1455" s="2" t="s">
        <v>5221</v>
      </c>
      <c r="U1455" s="2" t="s">
        <v>66</v>
      </c>
      <c r="V1455" s="2" t="s">
        <v>2961</v>
      </c>
      <c r="Y1455" s="2" t="s">
        <v>2012</v>
      </c>
      <c r="Z1455" s="2" t="s">
        <v>3586</v>
      </c>
      <c r="AC1455" s="2">
        <v>40</v>
      </c>
      <c r="AD1455" s="2" t="s">
        <v>374</v>
      </c>
      <c r="AE1455" s="2" t="s">
        <v>3848</v>
      </c>
    </row>
    <row r="1456" spans="1:72" ht="13.5" customHeight="1">
      <c r="A1456" s="5" t="str">
        <f t="shared" ref="A1456:A1466" si="82">HYPERLINK("http://kyu.snu.ac.kr/sdhj/index.jsp?type=hj/GK14785_00_IH_0001_084.jpg","1861_각현내_084")</f>
        <v>1861_각현내_084</v>
      </c>
      <c r="B1456" s="2">
        <v>1861</v>
      </c>
      <c r="C1456" s="2" t="s">
        <v>5173</v>
      </c>
      <c r="D1456" s="2" t="s">
        <v>5174</v>
      </c>
      <c r="E1456" s="2">
        <v>1455</v>
      </c>
      <c r="F1456" s="2">
        <v>8</v>
      </c>
      <c r="G1456" s="2" t="s">
        <v>2695</v>
      </c>
      <c r="H1456" s="2" t="s">
        <v>2875</v>
      </c>
      <c r="I1456" s="2">
        <v>2</v>
      </c>
      <c r="J1456" s="2" t="s">
        <v>2580</v>
      </c>
      <c r="K1456" s="2" t="s">
        <v>5185</v>
      </c>
      <c r="L1456" s="2">
        <v>1</v>
      </c>
      <c r="M1456" s="2" t="s">
        <v>6102</v>
      </c>
      <c r="N1456" s="2" t="s">
        <v>6103</v>
      </c>
      <c r="O1456" s="2" t="s">
        <v>6</v>
      </c>
      <c r="P1456" s="2" t="s">
        <v>2927</v>
      </c>
      <c r="T1456" s="2" t="s">
        <v>5220</v>
      </c>
      <c r="U1456" s="2" t="s">
        <v>55</v>
      </c>
      <c r="V1456" s="2" t="s">
        <v>2962</v>
      </c>
      <c r="W1456" s="2" t="s">
        <v>47</v>
      </c>
      <c r="X1456" s="2" t="s">
        <v>5196</v>
      </c>
      <c r="Y1456" s="2" t="s">
        <v>1139</v>
      </c>
      <c r="Z1456" s="2" t="s">
        <v>3768</v>
      </c>
      <c r="AC1456" s="2">
        <v>39</v>
      </c>
      <c r="AD1456" s="2" t="s">
        <v>156</v>
      </c>
      <c r="AE1456" s="2" t="s">
        <v>3829</v>
      </c>
      <c r="AJ1456" s="2" t="s">
        <v>17</v>
      </c>
      <c r="AK1456" s="2" t="s">
        <v>3864</v>
      </c>
      <c r="AL1456" s="2" t="s">
        <v>370</v>
      </c>
      <c r="AM1456" s="2" t="s">
        <v>3909</v>
      </c>
      <c r="AT1456" s="2" t="s">
        <v>40</v>
      </c>
      <c r="AU1456" s="2" t="s">
        <v>3927</v>
      </c>
      <c r="AV1456" s="2" t="s">
        <v>2727</v>
      </c>
      <c r="AW1456" s="2" t="s">
        <v>4282</v>
      </c>
      <c r="BG1456" s="2" t="s">
        <v>40</v>
      </c>
      <c r="BH1456" s="2" t="s">
        <v>3927</v>
      </c>
      <c r="BI1456" s="2" t="s">
        <v>2728</v>
      </c>
      <c r="BJ1456" s="2" t="s">
        <v>3181</v>
      </c>
      <c r="BK1456" s="2" t="s">
        <v>40</v>
      </c>
      <c r="BL1456" s="2" t="s">
        <v>3927</v>
      </c>
      <c r="BM1456" s="2" t="s">
        <v>2729</v>
      </c>
      <c r="BN1456" s="2" t="s">
        <v>4856</v>
      </c>
      <c r="BO1456" s="2" t="s">
        <v>40</v>
      </c>
      <c r="BP1456" s="2" t="s">
        <v>3927</v>
      </c>
      <c r="BQ1456" s="2" t="s">
        <v>2730</v>
      </c>
      <c r="BR1456" s="2" t="s">
        <v>5538</v>
      </c>
      <c r="BS1456" s="2" t="s">
        <v>206</v>
      </c>
      <c r="BT1456" s="2" t="s">
        <v>3891</v>
      </c>
    </row>
    <row r="1457" spans="1:72" ht="13.5" customHeight="1">
      <c r="A1457" s="5" t="str">
        <f t="shared" si="82"/>
        <v>1861_각현내_084</v>
      </c>
      <c r="B1457" s="2">
        <v>1861</v>
      </c>
      <c r="C1457" s="2" t="s">
        <v>5173</v>
      </c>
      <c r="D1457" s="2" t="s">
        <v>5174</v>
      </c>
      <c r="E1457" s="2">
        <v>1456</v>
      </c>
      <c r="F1457" s="2">
        <v>8</v>
      </c>
      <c r="G1457" s="2" t="s">
        <v>2695</v>
      </c>
      <c r="H1457" s="2" t="s">
        <v>2875</v>
      </c>
      <c r="I1457" s="2">
        <v>2</v>
      </c>
      <c r="L1457" s="2">
        <v>1</v>
      </c>
      <c r="M1457" s="2" t="s">
        <v>6102</v>
      </c>
      <c r="N1457" s="2" t="s">
        <v>6103</v>
      </c>
      <c r="S1457" s="2" t="s">
        <v>51</v>
      </c>
      <c r="T1457" s="2" t="s">
        <v>2942</v>
      </c>
      <c r="W1457" s="2" t="s">
        <v>215</v>
      </c>
      <c r="X1457" s="2" t="s">
        <v>2995</v>
      </c>
      <c r="Y1457" s="2" t="s">
        <v>48</v>
      </c>
      <c r="Z1457" s="2" t="s">
        <v>3034</v>
      </c>
      <c r="AC1457" s="2">
        <v>29</v>
      </c>
      <c r="AD1457" s="2" t="s">
        <v>450</v>
      </c>
      <c r="AE1457" s="2" t="s">
        <v>3852</v>
      </c>
      <c r="AJ1457" s="2" t="s">
        <v>17</v>
      </c>
      <c r="AK1457" s="2" t="s">
        <v>3864</v>
      </c>
      <c r="AL1457" s="2" t="s">
        <v>152</v>
      </c>
      <c r="AM1457" s="2" t="s">
        <v>3880</v>
      </c>
      <c r="AT1457" s="2" t="s">
        <v>40</v>
      </c>
      <c r="AU1457" s="2" t="s">
        <v>3927</v>
      </c>
      <c r="AV1457" s="2" t="s">
        <v>2731</v>
      </c>
      <c r="AW1457" s="2" t="s">
        <v>4283</v>
      </c>
      <c r="BG1457" s="2" t="s">
        <v>40</v>
      </c>
      <c r="BH1457" s="2" t="s">
        <v>3927</v>
      </c>
      <c r="BI1457" s="2" t="s">
        <v>2732</v>
      </c>
      <c r="BJ1457" s="2" t="s">
        <v>4600</v>
      </c>
      <c r="BK1457" s="2" t="s">
        <v>40</v>
      </c>
      <c r="BL1457" s="2" t="s">
        <v>3927</v>
      </c>
      <c r="BM1457" s="2" t="s">
        <v>2733</v>
      </c>
      <c r="BN1457" s="2" t="s">
        <v>4461</v>
      </c>
      <c r="BO1457" s="2" t="s">
        <v>40</v>
      </c>
      <c r="BP1457" s="2" t="s">
        <v>3927</v>
      </c>
      <c r="BQ1457" s="2" t="s">
        <v>2734</v>
      </c>
      <c r="BR1457" s="2" t="s">
        <v>5438</v>
      </c>
      <c r="BS1457" s="2" t="s">
        <v>101</v>
      </c>
      <c r="BT1457" s="2" t="s">
        <v>3895</v>
      </c>
    </row>
    <row r="1458" spans="1:72" ht="13.5" customHeight="1">
      <c r="A1458" s="5" t="str">
        <f t="shared" si="82"/>
        <v>1861_각현내_084</v>
      </c>
      <c r="B1458" s="2">
        <v>1861</v>
      </c>
      <c r="C1458" s="2" t="s">
        <v>5173</v>
      </c>
      <c r="D1458" s="2" t="s">
        <v>5174</v>
      </c>
      <c r="E1458" s="2">
        <v>1457</v>
      </c>
      <c r="F1458" s="2">
        <v>8</v>
      </c>
      <c r="G1458" s="2" t="s">
        <v>2695</v>
      </c>
      <c r="H1458" s="2" t="s">
        <v>2875</v>
      </c>
      <c r="I1458" s="2">
        <v>2</v>
      </c>
      <c r="L1458" s="2">
        <v>1</v>
      </c>
      <c r="M1458" s="2" t="s">
        <v>6102</v>
      </c>
      <c r="N1458" s="2" t="s">
        <v>6103</v>
      </c>
      <c r="T1458" s="2" t="s">
        <v>5221</v>
      </c>
      <c r="U1458" s="2" t="s">
        <v>66</v>
      </c>
      <c r="V1458" s="2" t="s">
        <v>2961</v>
      </c>
      <c r="Y1458" s="2" t="s">
        <v>1911</v>
      </c>
      <c r="Z1458" s="2" t="s">
        <v>3546</v>
      </c>
      <c r="AC1458" s="2">
        <v>11</v>
      </c>
      <c r="AD1458" s="2" t="s">
        <v>84</v>
      </c>
      <c r="AE1458" s="2" t="s">
        <v>3814</v>
      </c>
    </row>
    <row r="1459" spans="1:72" ht="13.5" customHeight="1">
      <c r="A1459" s="5" t="str">
        <f t="shared" si="82"/>
        <v>1861_각현내_084</v>
      </c>
      <c r="B1459" s="2">
        <v>1861</v>
      </c>
      <c r="C1459" s="2" t="s">
        <v>5173</v>
      </c>
      <c r="D1459" s="2" t="s">
        <v>5174</v>
      </c>
      <c r="E1459" s="2">
        <v>1458</v>
      </c>
      <c r="F1459" s="2">
        <v>8</v>
      </c>
      <c r="G1459" s="2" t="s">
        <v>2695</v>
      </c>
      <c r="H1459" s="2" t="s">
        <v>2875</v>
      </c>
      <c r="I1459" s="2">
        <v>2</v>
      </c>
      <c r="L1459" s="2">
        <v>2</v>
      </c>
      <c r="M1459" s="2" t="s">
        <v>6104</v>
      </c>
      <c r="N1459" s="2" t="s">
        <v>6105</v>
      </c>
      <c r="T1459" s="2" t="s">
        <v>5220</v>
      </c>
      <c r="U1459" s="2" t="s">
        <v>55</v>
      </c>
      <c r="V1459" s="2" t="s">
        <v>2962</v>
      </c>
      <c r="W1459" s="2" t="s">
        <v>47</v>
      </c>
      <c r="X1459" s="2" t="s">
        <v>5196</v>
      </c>
      <c r="Y1459" s="2" t="s">
        <v>2582</v>
      </c>
      <c r="Z1459" s="2" t="s">
        <v>3769</v>
      </c>
      <c r="AC1459" s="2">
        <v>49</v>
      </c>
      <c r="AD1459" s="2" t="s">
        <v>442</v>
      </c>
      <c r="AE1459" s="2" t="s">
        <v>3850</v>
      </c>
      <c r="AJ1459" s="2" t="s">
        <v>17</v>
      </c>
      <c r="AK1459" s="2" t="s">
        <v>3864</v>
      </c>
      <c r="AL1459" s="2" t="s">
        <v>370</v>
      </c>
      <c r="AM1459" s="2" t="s">
        <v>3909</v>
      </c>
      <c r="AT1459" s="2" t="s">
        <v>40</v>
      </c>
      <c r="AU1459" s="2" t="s">
        <v>3927</v>
      </c>
      <c r="AV1459" s="2" t="s">
        <v>2583</v>
      </c>
      <c r="AW1459" s="2" t="s">
        <v>4284</v>
      </c>
      <c r="BG1459" s="2" t="s">
        <v>40</v>
      </c>
      <c r="BH1459" s="2" t="s">
        <v>3927</v>
      </c>
      <c r="BI1459" s="2" t="s">
        <v>2546</v>
      </c>
      <c r="BJ1459" s="2" t="s">
        <v>4577</v>
      </c>
      <c r="BK1459" s="2" t="s">
        <v>40</v>
      </c>
      <c r="BL1459" s="2" t="s">
        <v>3927</v>
      </c>
      <c r="BM1459" s="2" t="s">
        <v>2547</v>
      </c>
      <c r="BN1459" s="2" t="s">
        <v>4842</v>
      </c>
      <c r="BO1459" s="2" t="s">
        <v>40</v>
      </c>
      <c r="BP1459" s="2" t="s">
        <v>3927</v>
      </c>
      <c r="BQ1459" s="2" t="s">
        <v>2735</v>
      </c>
      <c r="BR1459" s="2" t="s">
        <v>5129</v>
      </c>
      <c r="BS1459" s="2" t="s">
        <v>580</v>
      </c>
      <c r="BT1459" s="2" t="s">
        <v>3889</v>
      </c>
    </row>
    <row r="1460" spans="1:72" ht="13.5" customHeight="1">
      <c r="A1460" s="5" t="str">
        <f t="shared" si="82"/>
        <v>1861_각현내_084</v>
      </c>
      <c r="B1460" s="2">
        <v>1861</v>
      </c>
      <c r="C1460" s="2" t="s">
        <v>5173</v>
      </c>
      <c r="D1460" s="2" t="s">
        <v>5174</v>
      </c>
      <c r="E1460" s="2">
        <v>1459</v>
      </c>
      <c r="F1460" s="2">
        <v>8</v>
      </c>
      <c r="G1460" s="2" t="s">
        <v>2695</v>
      </c>
      <c r="H1460" s="2" t="s">
        <v>2875</v>
      </c>
      <c r="I1460" s="2">
        <v>2</v>
      </c>
      <c r="L1460" s="2">
        <v>2</v>
      </c>
      <c r="M1460" s="2" t="s">
        <v>6104</v>
      </c>
      <c r="N1460" s="2" t="s">
        <v>6105</v>
      </c>
      <c r="S1460" s="2" t="s">
        <v>51</v>
      </c>
      <c r="T1460" s="2" t="s">
        <v>2942</v>
      </c>
      <c r="W1460" s="2" t="s">
        <v>637</v>
      </c>
      <c r="X1460" s="2" t="s">
        <v>3008</v>
      </c>
      <c r="Y1460" s="2" t="s">
        <v>48</v>
      </c>
      <c r="Z1460" s="2" t="s">
        <v>3034</v>
      </c>
      <c r="AC1460" s="2">
        <v>48</v>
      </c>
      <c r="AD1460" s="2" t="s">
        <v>123</v>
      </c>
      <c r="AE1460" s="2" t="s">
        <v>3824</v>
      </c>
      <c r="AJ1460" s="2" t="s">
        <v>17</v>
      </c>
      <c r="AK1460" s="2" t="s">
        <v>3864</v>
      </c>
      <c r="AL1460" s="2" t="s">
        <v>639</v>
      </c>
      <c r="AM1460" s="2" t="s">
        <v>3893</v>
      </c>
      <c r="AT1460" s="2" t="s">
        <v>40</v>
      </c>
      <c r="AU1460" s="2" t="s">
        <v>3927</v>
      </c>
      <c r="AV1460" s="2" t="s">
        <v>2736</v>
      </c>
      <c r="AW1460" s="2" t="s">
        <v>4285</v>
      </c>
      <c r="BG1460" s="2" t="s">
        <v>40</v>
      </c>
      <c r="BH1460" s="2" t="s">
        <v>3927</v>
      </c>
      <c r="BI1460" s="2" t="s">
        <v>2737</v>
      </c>
      <c r="BJ1460" s="2" t="s">
        <v>5352</v>
      </c>
      <c r="BK1460" s="2" t="s">
        <v>40</v>
      </c>
      <c r="BL1460" s="2" t="s">
        <v>3927</v>
      </c>
      <c r="BM1460" s="2" t="s">
        <v>2738</v>
      </c>
      <c r="BN1460" s="2" t="s">
        <v>4857</v>
      </c>
      <c r="BO1460" s="2" t="s">
        <v>40</v>
      </c>
      <c r="BP1460" s="2" t="s">
        <v>3927</v>
      </c>
      <c r="BQ1460" s="2" t="s">
        <v>2739</v>
      </c>
      <c r="BR1460" s="2" t="s">
        <v>5434</v>
      </c>
      <c r="BS1460" s="2" t="s">
        <v>94</v>
      </c>
      <c r="BT1460" s="2" t="s">
        <v>5274</v>
      </c>
    </row>
    <row r="1461" spans="1:72" ht="13.5" customHeight="1">
      <c r="A1461" s="5" t="str">
        <f t="shared" si="82"/>
        <v>1861_각현내_084</v>
      </c>
      <c r="B1461" s="2">
        <v>1861</v>
      </c>
      <c r="C1461" s="2" t="s">
        <v>5173</v>
      </c>
      <c r="D1461" s="2" t="s">
        <v>5174</v>
      </c>
      <c r="E1461" s="2">
        <v>1460</v>
      </c>
      <c r="F1461" s="2">
        <v>8</v>
      </c>
      <c r="G1461" s="2" t="s">
        <v>2695</v>
      </c>
      <c r="H1461" s="2" t="s">
        <v>2875</v>
      </c>
      <c r="I1461" s="2">
        <v>2</v>
      </c>
      <c r="L1461" s="2">
        <v>2</v>
      </c>
      <c r="M1461" s="2" t="s">
        <v>6104</v>
      </c>
      <c r="N1461" s="2" t="s">
        <v>6105</v>
      </c>
      <c r="T1461" s="2" t="s">
        <v>5221</v>
      </c>
      <c r="U1461" s="2" t="s">
        <v>63</v>
      </c>
      <c r="V1461" s="2" t="s">
        <v>2960</v>
      </c>
      <c r="Y1461" s="2" t="s">
        <v>2585</v>
      </c>
      <c r="Z1461" s="2" t="s">
        <v>5257</v>
      </c>
      <c r="AC1461" s="2">
        <v>50</v>
      </c>
      <c r="AD1461" s="2" t="s">
        <v>74</v>
      </c>
      <c r="AE1461" s="2" t="s">
        <v>3810</v>
      </c>
    </row>
    <row r="1462" spans="1:72" ht="13.5" customHeight="1">
      <c r="A1462" s="5" t="str">
        <f t="shared" si="82"/>
        <v>1861_각현내_084</v>
      </c>
      <c r="B1462" s="2">
        <v>1861</v>
      </c>
      <c r="C1462" s="2" t="s">
        <v>5173</v>
      </c>
      <c r="D1462" s="2" t="s">
        <v>5174</v>
      </c>
      <c r="E1462" s="2">
        <v>1461</v>
      </c>
      <c r="F1462" s="2">
        <v>8</v>
      </c>
      <c r="G1462" s="2" t="s">
        <v>2695</v>
      </c>
      <c r="H1462" s="2" t="s">
        <v>2875</v>
      </c>
      <c r="I1462" s="2">
        <v>2</v>
      </c>
      <c r="L1462" s="2">
        <v>2</v>
      </c>
      <c r="M1462" s="2" t="s">
        <v>6104</v>
      </c>
      <c r="N1462" s="2" t="s">
        <v>6105</v>
      </c>
      <c r="T1462" s="2" t="s">
        <v>5221</v>
      </c>
      <c r="U1462" s="2" t="s">
        <v>66</v>
      </c>
      <c r="V1462" s="2" t="s">
        <v>2961</v>
      </c>
      <c r="Y1462" s="2" t="s">
        <v>1507</v>
      </c>
      <c r="Z1462" s="2" t="s">
        <v>5254</v>
      </c>
      <c r="AC1462" s="2">
        <v>49</v>
      </c>
      <c r="AD1462" s="2" t="s">
        <v>442</v>
      </c>
      <c r="AE1462" s="2" t="s">
        <v>3850</v>
      </c>
    </row>
    <row r="1463" spans="1:72" ht="13.5" customHeight="1">
      <c r="A1463" s="5" t="str">
        <f t="shared" si="82"/>
        <v>1861_각현내_084</v>
      </c>
      <c r="B1463" s="2">
        <v>1861</v>
      </c>
      <c r="C1463" s="2" t="s">
        <v>5173</v>
      </c>
      <c r="D1463" s="2" t="s">
        <v>5174</v>
      </c>
      <c r="E1463" s="2">
        <v>1462</v>
      </c>
      <c r="F1463" s="2">
        <v>8</v>
      </c>
      <c r="G1463" s="2" t="s">
        <v>2695</v>
      </c>
      <c r="H1463" s="2" t="s">
        <v>2875</v>
      </c>
      <c r="I1463" s="2">
        <v>2</v>
      </c>
      <c r="L1463" s="2">
        <v>3</v>
      </c>
      <c r="M1463" s="2" t="s">
        <v>6106</v>
      </c>
      <c r="N1463" s="2" t="s">
        <v>6107</v>
      </c>
      <c r="Q1463" s="2" t="s">
        <v>2740</v>
      </c>
      <c r="R1463" s="2" t="s">
        <v>2939</v>
      </c>
      <c r="T1463" s="2" t="s">
        <v>5220</v>
      </c>
      <c r="W1463" s="2" t="s">
        <v>127</v>
      </c>
      <c r="X1463" s="2" t="s">
        <v>2989</v>
      </c>
      <c r="Y1463" s="2" t="s">
        <v>48</v>
      </c>
      <c r="Z1463" s="2" t="s">
        <v>3034</v>
      </c>
      <c r="AC1463" s="2">
        <v>55</v>
      </c>
      <c r="AD1463" s="2" t="s">
        <v>49</v>
      </c>
      <c r="AE1463" s="2" t="s">
        <v>3804</v>
      </c>
      <c r="AJ1463" s="2" t="s">
        <v>17</v>
      </c>
      <c r="AK1463" s="2" t="s">
        <v>3864</v>
      </c>
      <c r="AL1463" s="2" t="s">
        <v>130</v>
      </c>
      <c r="AM1463" s="2" t="s">
        <v>3873</v>
      </c>
      <c r="AT1463" s="2" t="s">
        <v>40</v>
      </c>
      <c r="AU1463" s="2" t="s">
        <v>3927</v>
      </c>
      <c r="AV1463" s="2" t="s">
        <v>2741</v>
      </c>
      <c r="AW1463" s="2" t="s">
        <v>4286</v>
      </c>
      <c r="BG1463" s="2" t="s">
        <v>40</v>
      </c>
      <c r="BH1463" s="2" t="s">
        <v>3927</v>
      </c>
      <c r="BI1463" s="2" t="s">
        <v>2742</v>
      </c>
      <c r="BJ1463" s="2" t="s">
        <v>3990</v>
      </c>
      <c r="BK1463" s="2" t="s">
        <v>40</v>
      </c>
      <c r="BL1463" s="2" t="s">
        <v>3927</v>
      </c>
      <c r="BM1463" s="2" t="s">
        <v>2743</v>
      </c>
      <c r="BN1463" s="2" t="s">
        <v>5382</v>
      </c>
      <c r="BO1463" s="2" t="s">
        <v>40</v>
      </c>
      <c r="BP1463" s="2" t="s">
        <v>3927</v>
      </c>
      <c r="BQ1463" s="2" t="s">
        <v>2744</v>
      </c>
      <c r="BR1463" s="2" t="s">
        <v>5130</v>
      </c>
      <c r="BS1463" s="2" t="s">
        <v>39</v>
      </c>
      <c r="BT1463" s="2" t="s">
        <v>3867</v>
      </c>
    </row>
    <row r="1464" spans="1:72" ht="13.5" customHeight="1">
      <c r="A1464" s="5" t="str">
        <f t="shared" si="82"/>
        <v>1861_각현내_084</v>
      </c>
      <c r="B1464" s="2">
        <v>1861</v>
      </c>
      <c r="C1464" s="2" t="s">
        <v>5173</v>
      </c>
      <c r="D1464" s="2" t="s">
        <v>5174</v>
      </c>
      <c r="E1464" s="2">
        <v>1463</v>
      </c>
      <c r="F1464" s="2">
        <v>8</v>
      </c>
      <c r="G1464" s="2" t="s">
        <v>2695</v>
      </c>
      <c r="H1464" s="2" t="s">
        <v>2875</v>
      </c>
      <c r="I1464" s="2">
        <v>2</v>
      </c>
      <c r="L1464" s="2">
        <v>3</v>
      </c>
      <c r="M1464" s="2" t="s">
        <v>6106</v>
      </c>
      <c r="N1464" s="2" t="s">
        <v>6107</v>
      </c>
      <c r="S1464" s="2" t="s">
        <v>109</v>
      </c>
      <c r="T1464" s="2" t="s">
        <v>2945</v>
      </c>
      <c r="Y1464" s="2" t="s">
        <v>2745</v>
      </c>
      <c r="Z1464" s="2" t="s">
        <v>3770</v>
      </c>
      <c r="AC1464" s="2">
        <v>9</v>
      </c>
      <c r="AD1464" s="2" t="s">
        <v>902</v>
      </c>
      <c r="AE1464" s="2" t="s">
        <v>3859</v>
      </c>
    </row>
    <row r="1465" spans="1:72" ht="13.5" customHeight="1">
      <c r="A1465" s="5" t="str">
        <f t="shared" si="82"/>
        <v>1861_각현내_084</v>
      </c>
      <c r="B1465" s="2">
        <v>1861</v>
      </c>
      <c r="C1465" s="2" t="s">
        <v>5173</v>
      </c>
      <c r="D1465" s="2" t="s">
        <v>5174</v>
      </c>
      <c r="E1465" s="2">
        <v>1464</v>
      </c>
      <c r="F1465" s="2">
        <v>8</v>
      </c>
      <c r="G1465" s="2" t="s">
        <v>2695</v>
      </c>
      <c r="H1465" s="2" t="s">
        <v>2875</v>
      </c>
      <c r="I1465" s="2">
        <v>2</v>
      </c>
      <c r="L1465" s="2">
        <v>3</v>
      </c>
      <c r="M1465" s="2" t="s">
        <v>6106</v>
      </c>
      <c r="N1465" s="2" t="s">
        <v>6107</v>
      </c>
      <c r="T1465" s="2" t="s">
        <v>5221</v>
      </c>
      <c r="U1465" s="2" t="s">
        <v>66</v>
      </c>
      <c r="V1465" s="2" t="s">
        <v>2961</v>
      </c>
      <c r="Y1465" s="2" t="s">
        <v>2746</v>
      </c>
      <c r="Z1465" s="2" t="s">
        <v>3771</v>
      </c>
      <c r="AC1465" s="2">
        <v>49</v>
      </c>
      <c r="AD1465" s="2" t="s">
        <v>442</v>
      </c>
      <c r="AE1465" s="2" t="s">
        <v>3850</v>
      </c>
    </row>
    <row r="1466" spans="1:72" ht="13.5" customHeight="1">
      <c r="A1466" s="5" t="str">
        <f t="shared" si="82"/>
        <v>1861_각현내_084</v>
      </c>
      <c r="B1466" s="2">
        <v>1861</v>
      </c>
      <c r="C1466" s="2" t="s">
        <v>5173</v>
      </c>
      <c r="D1466" s="2" t="s">
        <v>5174</v>
      </c>
      <c r="E1466" s="2">
        <v>1465</v>
      </c>
      <c r="F1466" s="2">
        <v>8</v>
      </c>
      <c r="G1466" s="2" t="s">
        <v>2695</v>
      </c>
      <c r="H1466" s="2" t="s">
        <v>2875</v>
      </c>
      <c r="I1466" s="2">
        <v>2</v>
      </c>
      <c r="L1466" s="2">
        <v>4</v>
      </c>
      <c r="M1466" s="2" t="s">
        <v>6108</v>
      </c>
      <c r="N1466" s="2" t="s">
        <v>6109</v>
      </c>
      <c r="Q1466" s="2" t="s">
        <v>2747</v>
      </c>
      <c r="R1466" s="2" t="s">
        <v>5208</v>
      </c>
      <c r="T1466" s="2" t="s">
        <v>5220</v>
      </c>
      <c r="U1466" s="2" t="s">
        <v>60</v>
      </c>
      <c r="V1466" s="2" t="s">
        <v>2959</v>
      </c>
      <c r="W1466" s="2" t="s">
        <v>47</v>
      </c>
      <c r="X1466" s="2" t="s">
        <v>5213</v>
      </c>
      <c r="Y1466" s="2" t="s">
        <v>2748</v>
      </c>
      <c r="Z1466" s="2" t="s">
        <v>3772</v>
      </c>
      <c r="AC1466" s="2">
        <v>24</v>
      </c>
      <c r="AD1466" s="2" t="s">
        <v>38</v>
      </c>
      <c r="AE1466" s="2" t="s">
        <v>3803</v>
      </c>
      <c r="AJ1466" s="2" t="s">
        <v>17</v>
      </c>
      <c r="AK1466" s="2" t="s">
        <v>3864</v>
      </c>
      <c r="AL1466" s="2" t="s">
        <v>370</v>
      </c>
      <c r="AM1466" s="2" t="s">
        <v>3909</v>
      </c>
      <c r="AT1466" s="2" t="s">
        <v>40</v>
      </c>
      <c r="AU1466" s="2" t="s">
        <v>3927</v>
      </c>
      <c r="AV1466" s="2" t="s">
        <v>2749</v>
      </c>
      <c r="AW1466" s="2" t="s">
        <v>3521</v>
      </c>
      <c r="BG1466" s="2" t="s">
        <v>40</v>
      </c>
      <c r="BH1466" s="2" t="s">
        <v>3927</v>
      </c>
      <c r="BI1466" s="2" t="s">
        <v>2750</v>
      </c>
      <c r="BJ1466" s="2" t="s">
        <v>4601</v>
      </c>
      <c r="BK1466" s="2" t="s">
        <v>40</v>
      </c>
      <c r="BL1466" s="2" t="s">
        <v>3927</v>
      </c>
      <c r="BM1466" s="2" t="s">
        <v>2705</v>
      </c>
      <c r="BN1466" s="2" t="s">
        <v>4598</v>
      </c>
      <c r="BO1466" s="2" t="s">
        <v>40</v>
      </c>
      <c r="BP1466" s="2" t="s">
        <v>3927</v>
      </c>
      <c r="BQ1466" s="2" t="s">
        <v>2751</v>
      </c>
      <c r="BR1466" s="2" t="s">
        <v>5537</v>
      </c>
      <c r="BS1466" s="2" t="s">
        <v>152</v>
      </c>
      <c r="BT1466" s="2" t="s">
        <v>3880</v>
      </c>
    </row>
    <row r="1467" spans="1:72" ht="13.5" customHeight="1">
      <c r="A1467" s="5" t="str">
        <f t="shared" ref="A1467:A1478" si="83">HYPERLINK("http://kyu.snu.ac.kr/sdhj/index.jsp?type=hj/GK14785_00_IH_0001_085.jpg","1861_각현내_085")</f>
        <v>1861_각현내_085</v>
      </c>
      <c r="B1467" s="2">
        <v>1861</v>
      </c>
      <c r="C1467" s="2" t="s">
        <v>5173</v>
      </c>
      <c r="D1467" s="2" t="s">
        <v>5174</v>
      </c>
      <c r="E1467" s="2">
        <v>1466</v>
      </c>
      <c r="F1467" s="2">
        <v>8</v>
      </c>
      <c r="G1467" s="2" t="s">
        <v>2695</v>
      </c>
      <c r="H1467" s="2" t="s">
        <v>2875</v>
      </c>
      <c r="I1467" s="2">
        <v>2</v>
      </c>
      <c r="L1467" s="2">
        <v>4</v>
      </c>
      <c r="M1467" s="2" t="s">
        <v>6108</v>
      </c>
      <c r="N1467" s="2" t="s">
        <v>6109</v>
      </c>
      <c r="S1467" s="2" t="s">
        <v>46</v>
      </c>
      <c r="T1467" s="2" t="s">
        <v>2941</v>
      </c>
      <c r="W1467" s="2" t="s">
        <v>47</v>
      </c>
      <c r="X1467" s="2" t="s">
        <v>5196</v>
      </c>
      <c r="Y1467" s="2" t="s">
        <v>48</v>
      </c>
      <c r="Z1467" s="2" t="s">
        <v>3034</v>
      </c>
      <c r="AC1467" s="2">
        <v>53</v>
      </c>
      <c r="AD1467" s="2" t="s">
        <v>225</v>
      </c>
      <c r="AE1467" s="2" t="s">
        <v>3835</v>
      </c>
    </row>
    <row r="1468" spans="1:72" ht="13.5" customHeight="1">
      <c r="A1468" s="5" t="str">
        <f t="shared" si="83"/>
        <v>1861_각현내_085</v>
      </c>
      <c r="B1468" s="2">
        <v>1861</v>
      </c>
      <c r="C1468" s="2" t="s">
        <v>5173</v>
      </c>
      <c r="D1468" s="2" t="s">
        <v>5174</v>
      </c>
      <c r="E1468" s="2">
        <v>1467</v>
      </c>
      <c r="F1468" s="2">
        <v>8</v>
      </c>
      <c r="G1468" s="2" t="s">
        <v>2695</v>
      </c>
      <c r="H1468" s="2" t="s">
        <v>2875</v>
      </c>
      <c r="I1468" s="2">
        <v>2</v>
      </c>
      <c r="L1468" s="2">
        <v>4</v>
      </c>
      <c r="M1468" s="2" t="s">
        <v>6108</v>
      </c>
      <c r="N1468" s="2" t="s">
        <v>6109</v>
      </c>
      <c r="T1468" s="2" t="s">
        <v>5221</v>
      </c>
      <c r="U1468" s="2" t="s">
        <v>66</v>
      </c>
      <c r="V1468" s="2" t="s">
        <v>2961</v>
      </c>
      <c r="Y1468" s="2" t="s">
        <v>2752</v>
      </c>
      <c r="Z1468" s="2" t="s">
        <v>3773</v>
      </c>
      <c r="AC1468" s="2">
        <v>33</v>
      </c>
      <c r="AD1468" s="2" t="s">
        <v>136</v>
      </c>
      <c r="AE1468" s="2" t="s">
        <v>3827</v>
      </c>
    </row>
    <row r="1469" spans="1:72" ht="13.5" customHeight="1">
      <c r="A1469" s="5" t="str">
        <f t="shared" si="83"/>
        <v>1861_각현내_085</v>
      </c>
      <c r="B1469" s="2">
        <v>1861</v>
      </c>
      <c r="C1469" s="2" t="s">
        <v>5173</v>
      </c>
      <c r="D1469" s="2" t="s">
        <v>5174</v>
      </c>
      <c r="E1469" s="2">
        <v>1468</v>
      </c>
      <c r="F1469" s="2">
        <v>8</v>
      </c>
      <c r="G1469" s="2" t="s">
        <v>2695</v>
      </c>
      <c r="H1469" s="2" t="s">
        <v>2875</v>
      </c>
      <c r="I1469" s="2">
        <v>2</v>
      </c>
      <c r="L1469" s="2">
        <v>5</v>
      </c>
      <c r="M1469" s="2" t="s">
        <v>2787</v>
      </c>
      <c r="N1469" s="2" t="s">
        <v>5134</v>
      </c>
      <c r="T1469" s="2" t="s">
        <v>5220</v>
      </c>
      <c r="U1469" s="2" t="s">
        <v>55</v>
      </c>
      <c r="V1469" s="2" t="s">
        <v>2962</v>
      </c>
      <c r="W1469" s="2" t="s">
        <v>242</v>
      </c>
      <c r="X1469" s="2" t="s">
        <v>2996</v>
      </c>
      <c r="Y1469" s="2" t="s">
        <v>2753</v>
      </c>
      <c r="Z1469" s="2" t="s">
        <v>3774</v>
      </c>
      <c r="AC1469" s="2">
        <v>74</v>
      </c>
      <c r="AD1469" s="2" t="s">
        <v>192</v>
      </c>
      <c r="AE1469" s="2" t="s">
        <v>3831</v>
      </c>
      <c r="AJ1469" s="2" t="s">
        <v>17</v>
      </c>
      <c r="AK1469" s="2" t="s">
        <v>3864</v>
      </c>
      <c r="AL1469" s="2" t="s">
        <v>245</v>
      </c>
      <c r="AM1469" s="2" t="s">
        <v>3881</v>
      </c>
      <c r="AT1469" s="2" t="s">
        <v>40</v>
      </c>
      <c r="AU1469" s="2" t="s">
        <v>3927</v>
      </c>
      <c r="AV1469" s="2" t="s">
        <v>2754</v>
      </c>
      <c r="AW1469" s="2" t="s">
        <v>3121</v>
      </c>
      <c r="BG1469" s="2" t="s">
        <v>40</v>
      </c>
      <c r="BH1469" s="2" t="s">
        <v>3927</v>
      </c>
      <c r="BI1469" s="2" t="s">
        <v>2755</v>
      </c>
      <c r="BJ1469" s="2" t="s">
        <v>5334</v>
      </c>
      <c r="BK1469" s="2" t="s">
        <v>5333</v>
      </c>
      <c r="BL1469" s="2" t="s">
        <v>3927</v>
      </c>
      <c r="BM1469" s="2" t="s">
        <v>2756</v>
      </c>
      <c r="BN1469" s="2" t="s">
        <v>4858</v>
      </c>
      <c r="BO1469" s="2" t="s">
        <v>40</v>
      </c>
      <c r="BP1469" s="2" t="s">
        <v>3927</v>
      </c>
      <c r="BQ1469" s="2" t="s">
        <v>2757</v>
      </c>
      <c r="BR1469" s="2" t="s">
        <v>5541</v>
      </c>
      <c r="BS1469" s="2" t="s">
        <v>54</v>
      </c>
      <c r="BT1469" s="2" t="s">
        <v>3869</v>
      </c>
    </row>
    <row r="1470" spans="1:72" ht="13.5" customHeight="1">
      <c r="A1470" s="5" t="str">
        <f t="shared" si="83"/>
        <v>1861_각현내_085</v>
      </c>
      <c r="B1470" s="2">
        <v>1861</v>
      </c>
      <c r="C1470" s="2" t="s">
        <v>5173</v>
      </c>
      <c r="D1470" s="2" t="s">
        <v>5174</v>
      </c>
      <c r="E1470" s="2">
        <v>1469</v>
      </c>
      <c r="F1470" s="2">
        <v>8</v>
      </c>
      <c r="G1470" s="2" t="s">
        <v>2695</v>
      </c>
      <c r="H1470" s="2" t="s">
        <v>2875</v>
      </c>
      <c r="I1470" s="2">
        <v>2</v>
      </c>
      <c r="L1470" s="2">
        <v>5</v>
      </c>
      <c r="M1470" s="2" t="s">
        <v>2787</v>
      </c>
      <c r="N1470" s="2" t="s">
        <v>5134</v>
      </c>
      <c r="S1470" s="2" t="s">
        <v>51</v>
      </c>
      <c r="T1470" s="2" t="s">
        <v>2942</v>
      </c>
      <c r="W1470" s="2" t="s">
        <v>95</v>
      </c>
      <c r="X1470" s="2" t="s">
        <v>5192</v>
      </c>
      <c r="Y1470" s="2" t="s">
        <v>48</v>
      </c>
      <c r="Z1470" s="2" t="s">
        <v>3034</v>
      </c>
      <c r="AC1470" s="2">
        <v>73</v>
      </c>
      <c r="AD1470" s="2" t="s">
        <v>72</v>
      </c>
      <c r="AE1470" s="2" t="s">
        <v>3809</v>
      </c>
      <c r="AJ1470" s="2" t="s">
        <v>50</v>
      </c>
      <c r="AK1470" s="2" t="s">
        <v>3865</v>
      </c>
      <c r="AL1470" s="2" t="s">
        <v>94</v>
      </c>
      <c r="AM1470" s="2" t="s">
        <v>5274</v>
      </c>
      <c r="AT1470" s="2" t="s">
        <v>40</v>
      </c>
      <c r="AU1470" s="2" t="s">
        <v>3927</v>
      </c>
      <c r="AV1470" s="2" t="s">
        <v>2758</v>
      </c>
      <c r="AW1470" s="2" t="s">
        <v>4287</v>
      </c>
      <c r="BG1470" s="2" t="s">
        <v>40</v>
      </c>
      <c r="BH1470" s="2" t="s">
        <v>3927</v>
      </c>
      <c r="BI1470" s="2" t="s">
        <v>2759</v>
      </c>
      <c r="BJ1470" s="2" t="s">
        <v>4602</v>
      </c>
      <c r="BK1470" s="2" t="s">
        <v>40</v>
      </c>
      <c r="BL1470" s="2" t="s">
        <v>3927</v>
      </c>
      <c r="BM1470" s="2" t="s">
        <v>2760</v>
      </c>
      <c r="BN1470" s="2" t="s">
        <v>4859</v>
      </c>
      <c r="BO1470" s="2" t="s">
        <v>40</v>
      </c>
      <c r="BP1470" s="2" t="s">
        <v>3927</v>
      </c>
      <c r="BQ1470" s="2" t="s">
        <v>2761</v>
      </c>
      <c r="BR1470" s="2" t="s">
        <v>5131</v>
      </c>
      <c r="BS1470" s="2" t="s">
        <v>142</v>
      </c>
      <c r="BT1470" s="2" t="s">
        <v>3884</v>
      </c>
    </row>
    <row r="1471" spans="1:72" ht="13.5" customHeight="1">
      <c r="A1471" s="5" t="str">
        <f t="shared" si="83"/>
        <v>1861_각현내_085</v>
      </c>
      <c r="B1471" s="2">
        <v>1861</v>
      </c>
      <c r="C1471" s="2" t="s">
        <v>5173</v>
      </c>
      <c r="D1471" s="2" t="s">
        <v>5174</v>
      </c>
      <c r="E1471" s="2">
        <v>1470</v>
      </c>
      <c r="F1471" s="2">
        <v>8</v>
      </c>
      <c r="G1471" s="2" t="s">
        <v>2695</v>
      </c>
      <c r="H1471" s="2" t="s">
        <v>2875</v>
      </c>
      <c r="I1471" s="2">
        <v>2</v>
      </c>
      <c r="L1471" s="2">
        <v>5</v>
      </c>
      <c r="M1471" s="2" t="s">
        <v>2787</v>
      </c>
      <c r="N1471" s="2" t="s">
        <v>5134</v>
      </c>
      <c r="S1471" s="2" t="s">
        <v>109</v>
      </c>
      <c r="T1471" s="2" t="s">
        <v>2945</v>
      </c>
      <c r="Y1471" s="2" t="s">
        <v>2762</v>
      </c>
      <c r="Z1471" s="2" t="s">
        <v>3775</v>
      </c>
      <c r="AC1471" s="2">
        <v>39</v>
      </c>
      <c r="AD1471" s="2" t="s">
        <v>156</v>
      </c>
      <c r="AE1471" s="2" t="s">
        <v>3829</v>
      </c>
    </row>
    <row r="1472" spans="1:72" ht="13.5" customHeight="1">
      <c r="A1472" s="5" t="str">
        <f t="shared" si="83"/>
        <v>1861_각현내_085</v>
      </c>
      <c r="B1472" s="2">
        <v>1861</v>
      </c>
      <c r="C1472" s="2" t="s">
        <v>5173</v>
      </c>
      <c r="D1472" s="2" t="s">
        <v>5174</v>
      </c>
      <c r="E1472" s="2">
        <v>1471</v>
      </c>
      <c r="F1472" s="2">
        <v>8</v>
      </c>
      <c r="G1472" s="2" t="s">
        <v>2695</v>
      </c>
      <c r="H1472" s="2" t="s">
        <v>2875</v>
      </c>
      <c r="I1472" s="2">
        <v>2</v>
      </c>
      <c r="L1472" s="2">
        <v>5</v>
      </c>
      <c r="M1472" s="2" t="s">
        <v>2787</v>
      </c>
      <c r="N1472" s="2" t="s">
        <v>5134</v>
      </c>
      <c r="S1472" s="2" t="s">
        <v>109</v>
      </c>
      <c r="T1472" s="2" t="s">
        <v>2945</v>
      </c>
      <c r="Y1472" s="2" t="s">
        <v>2763</v>
      </c>
      <c r="Z1472" s="2" t="s">
        <v>3776</v>
      </c>
      <c r="AC1472" s="2">
        <v>34</v>
      </c>
      <c r="AD1472" s="2" t="s">
        <v>136</v>
      </c>
      <c r="AE1472" s="2" t="s">
        <v>3827</v>
      </c>
    </row>
    <row r="1473" spans="1:72" ht="13.5" customHeight="1">
      <c r="A1473" s="5" t="str">
        <f t="shared" si="83"/>
        <v>1861_각현내_085</v>
      </c>
      <c r="B1473" s="2">
        <v>1861</v>
      </c>
      <c r="C1473" s="2" t="s">
        <v>5173</v>
      </c>
      <c r="D1473" s="2" t="s">
        <v>5174</v>
      </c>
      <c r="E1473" s="2">
        <v>1472</v>
      </c>
      <c r="F1473" s="2">
        <v>8</v>
      </c>
      <c r="G1473" s="2" t="s">
        <v>2695</v>
      </c>
      <c r="H1473" s="2" t="s">
        <v>2875</v>
      </c>
      <c r="I1473" s="2">
        <v>2</v>
      </c>
      <c r="L1473" s="2">
        <v>5</v>
      </c>
      <c r="M1473" s="2" t="s">
        <v>2787</v>
      </c>
      <c r="N1473" s="2" t="s">
        <v>5134</v>
      </c>
      <c r="T1473" s="2" t="s">
        <v>5221</v>
      </c>
      <c r="U1473" s="2" t="s">
        <v>66</v>
      </c>
      <c r="V1473" s="2" t="s">
        <v>2961</v>
      </c>
      <c r="Y1473" s="2" t="s">
        <v>2764</v>
      </c>
      <c r="Z1473" s="2" t="s">
        <v>3777</v>
      </c>
      <c r="AC1473" s="2">
        <v>28</v>
      </c>
      <c r="AD1473" s="2" t="s">
        <v>79</v>
      </c>
      <c r="AE1473" s="2" t="s">
        <v>3812</v>
      </c>
    </row>
    <row r="1474" spans="1:72" ht="13.5" customHeight="1">
      <c r="A1474" s="5" t="str">
        <f t="shared" si="83"/>
        <v>1861_각현내_085</v>
      </c>
      <c r="B1474" s="2">
        <v>1861</v>
      </c>
      <c r="C1474" s="2" t="s">
        <v>5173</v>
      </c>
      <c r="D1474" s="2" t="s">
        <v>5174</v>
      </c>
      <c r="E1474" s="2">
        <v>1473</v>
      </c>
      <c r="F1474" s="2">
        <v>8</v>
      </c>
      <c r="G1474" s="2" t="s">
        <v>2695</v>
      </c>
      <c r="H1474" s="2" t="s">
        <v>2875</v>
      </c>
      <c r="I1474" s="2">
        <v>3</v>
      </c>
      <c r="J1474" s="2" t="s">
        <v>2765</v>
      </c>
      <c r="K1474" s="2" t="s">
        <v>2924</v>
      </c>
      <c r="L1474" s="2">
        <v>1</v>
      </c>
      <c r="M1474" s="2" t="s">
        <v>6110</v>
      </c>
      <c r="N1474" s="2" t="s">
        <v>6111</v>
      </c>
      <c r="Q1474" s="2" t="s">
        <v>2766</v>
      </c>
      <c r="R1474" s="2" t="s">
        <v>5209</v>
      </c>
      <c r="T1474" s="2" t="s">
        <v>5220</v>
      </c>
      <c r="W1474" s="2" t="s">
        <v>95</v>
      </c>
      <c r="X1474" s="2" t="s">
        <v>5193</v>
      </c>
      <c r="Y1474" s="2" t="s">
        <v>48</v>
      </c>
      <c r="Z1474" s="2" t="s">
        <v>3034</v>
      </c>
      <c r="AC1474" s="2">
        <v>44</v>
      </c>
      <c r="AD1474" s="2" t="s">
        <v>81</v>
      </c>
      <c r="AE1474" s="2" t="s">
        <v>3813</v>
      </c>
      <c r="AJ1474" s="2" t="s">
        <v>17</v>
      </c>
      <c r="AK1474" s="2" t="s">
        <v>3864</v>
      </c>
      <c r="AL1474" s="2" t="s">
        <v>94</v>
      </c>
      <c r="AM1474" s="2" t="s">
        <v>5274</v>
      </c>
      <c r="AT1474" s="2" t="s">
        <v>40</v>
      </c>
      <c r="AU1474" s="2" t="s">
        <v>3927</v>
      </c>
      <c r="AV1474" s="2" t="s">
        <v>2767</v>
      </c>
      <c r="AW1474" s="2" t="s">
        <v>5299</v>
      </c>
      <c r="BG1474" s="2" t="s">
        <v>40</v>
      </c>
      <c r="BH1474" s="2" t="s">
        <v>3927</v>
      </c>
      <c r="BI1474" s="2" t="s">
        <v>2768</v>
      </c>
      <c r="BJ1474" s="2" t="s">
        <v>4603</v>
      </c>
      <c r="BK1474" s="2" t="s">
        <v>40</v>
      </c>
      <c r="BL1474" s="2" t="s">
        <v>3927</v>
      </c>
      <c r="BM1474" s="2" t="s">
        <v>2769</v>
      </c>
      <c r="BN1474" s="2" t="s">
        <v>3793</v>
      </c>
      <c r="BO1474" s="2" t="s">
        <v>40</v>
      </c>
      <c r="BP1474" s="2" t="s">
        <v>3927</v>
      </c>
      <c r="BQ1474" s="2" t="s">
        <v>2770</v>
      </c>
      <c r="BR1474" s="2" t="s">
        <v>5132</v>
      </c>
      <c r="BS1474" s="2" t="s">
        <v>142</v>
      </c>
      <c r="BT1474" s="2" t="s">
        <v>3884</v>
      </c>
    </row>
    <row r="1475" spans="1:72" ht="13.5" customHeight="1">
      <c r="A1475" s="5" t="str">
        <f t="shared" si="83"/>
        <v>1861_각현내_085</v>
      </c>
      <c r="B1475" s="2">
        <v>1861</v>
      </c>
      <c r="C1475" s="2" t="s">
        <v>5173</v>
      </c>
      <c r="D1475" s="2" t="s">
        <v>5174</v>
      </c>
      <c r="E1475" s="2">
        <v>1474</v>
      </c>
      <c r="F1475" s="2">
        <v>8</v>
      </c>
      <c r="G1475" s="2" t="s">
        <v>2695</v>
      </c>
      <c r="H1475" s="2" t="s">
        <v>2875</v>
      </c>
      <c r="I1475" s="2">
        <v>3</v>
      </c>
      <c r="L1475" s="2">
        <v>1</v>
      </c>
      <c r="M1475" s="2" t="s">
        <v>6110</v>
      </c>
      <c r="N1475" s="2" t="s">
        <v>6111</v>
      </c>
      <c r="S1475" s="2" t="s">
        <v>109</v>
      </c>
      <c r="T1475" s="2" t="s">
        <v>2945</v>
      </c>
      <c r="W1475" s="2" t="s">
        <v>47</v>
      </c>
      <c r="X1475" s="2" t="s">
        <v>5196</v>
      </c>
      <c r="Y1475" s="2" t="s">
        <v>2771</v>
      </c>
      <c r="Z1475" s="2" t="s">
        <v>3778</v>
      </c>
      <c r="AC1475" s="2">
        <v>12</v>
      </c>
      <c r="AD1475" s="2" t="s">
        <v>353</v>
      </c>
      <c r="AE1475" s="2" t="s">
        <v>3847</v>
      </c>
    </row>
    <row r="1476" spans="1:72" ht="13.5" customHeight="1">
      <c r="A1476" s="5" t="str">
        <f t="shared" si="83"/>
        <v>1861_각현내_085</v>
      </c>
      <c r="B1476" s="2">
        <v>1861</v>
      </c>
      <c r="C1476" s="2" t="s">
        <v>5173</v>
      </c>
      <c r="D1476" s="2" t="s">
        <v>5174</v>
      </c>
      <c r="E1476" s="2">
        <v>1475</v>
      </c>
      <c r="F1476" s="2">
        <v>8</v>
      </c>
      <c r="G1476" s="2" t="s">
        <v>2695</v>
      </c>
      <c r="H1476" s="2" t="s">
        <v>2875</v>
      </c>
      <c r="I1476" s="2">
        <v>3</v>
      </c>
      <c r="L1476" s="2">
        <v>1</v>
      </c>
      <c r="M1476" s="2" t="s">
        <v>6110</v>
      </c>
      <c r="N1476" s="2" t="s">
        <v>6111</v>
      </c>
      <c r="T1476" s="2" t="s">
        <v>5221</v>
      </c>
      <c r="U1476" s="2" t="s">
        <v>66</v>
      </c>
      <c r="V1476" s="2" t="s">
        <v>2961</v>
      </c>
      <c r="Y1476" s="2" t="s">
        <v>306</v>
      </c>
      <c r="Z1476" s="2" t="s">
        <v>3083</v>
      </c>
      <c r="AC1476" s="2">
        <v>28</v>
      </c>
      <c r="AD1476" s="2" t="s">
        <v>450</v>
      </c>
      <c r="AE1476" s="2" t="s">
        <v>3852</v>
      </c>
    </row>
    <row r="1477" spans="1:72" ht="13.5" customHeight="1">
      <c r="A1477" s="5" t="str">
        <f t="shared" si="83"/>
        <v>1861_각현내_085</v>
      </c>
      <c r="B1477" s="2">
        <v>1861</v>
      </c>
      <c r="C1477" s="2" t="s">
        <v>5173</v>
      </c>
      <c r="D1477" s="2" t="s">
        <v>5174</v>
      </c>
      <c r="E1477" s="2">
        <v>1476</v>
      </c>
      <c r="F1477" s="2">
        <v>8</v>
      </c>
      <c r="G1477" s="2" t="s">
        <v>2695</v>
      </c>
      <c r="H1477" s="2" t="s">
        <v>2875</v>
      </c>
      <c r="I1477" s="2">
        <v>3</v>
      </c>
      <c r="L1477" s="2">
        <v>2</v>
      </c>
      <c r="M1477" s="2" t="s">
        <v>2765</v>
      </c>
      <c r="N1477" s="2" t="s">
        <v>2924</v>
      </c>
      <c r="T1477" s="2" t="s">
        <v>5220</v>
      </c>
      <c r="U1477" s="2" t="s">
        <v>126</v>
      </c>
      <c r="V1477" s="2" t="s">
        <v>2963</v>
      </c>
      <c r="W1477" s="2" t="s">
        <v>215</v>
      </c>
      <c r="X1477" s="2" t="s">
        <v>2995</v>
      </c>
      <c r="Y1477" s="2" t="s">
        <v>2772</v>
      </c>
      <c r="Z1477" s="2" t="s">
        <v>3779</v>
      </c>
      <c r="AC1477" s="2">
        <v>51</v>
      </c>
      <c r="AD1477" s="2" t="s">
        <v>106</v>
      </c>
      <c r="AE1477" s="2" t="s">
        <v>3817</v>
      </c>
      <c r="AJ1477" s="2" t="s">
        <v>17</v>
      </c>
      <c r="AK1477" s="2" t="s">
        <v>3864</v>
      </c>
      <c r="AL1477" s="2" t="s">
        <v>152</v>
      </c>
      <c r="AM1477" s="2" t="s">
        <v>3880</v>
      </c>
      <c r="AT1477" s="2" t="s">
        <v>131</v>
      </c>
      <c r="AU1477" s="2" t="s">
        <v>3928</v>
      </c>
      <c r="AV1477" s="2" t="s">
        <v>2773</v>
      </c>
      <c r="AW1477" s="2" t="s">
        <v>4288</v>
      </c>
      <c r="BG1477" s="2" t="s">
        <v>131</v>
      </c>
      <c r="BH1477" s="2" t="s">
        <v>3928</v>
      </c>
      <c r="BI1477" s="2" t="s">
        <v>790</v>
      </c>
      <c r="BJ1477" s="2" t="s">
        <v>4400</v>
      </c>
      <c r="BK1477" s="2" t="s">
        <v>131</v>
      </c>
      <c r="BL1477" s="2" t="s">
        <v>3928</v>
      </c>
      <c r="BM1477" s="2" t="s">
        <v>2774</v>
      </c>
      <c r="BN1477" s="2" t="s">
        <v>4376</v>
      </c>
      <c r="BO1477" s="2" t="s">
        <v>131</v>
      </c>
      <c r="BP1477" s="2" t="s">
        <v>3928</v>
      </c>
      <c r="BQ1477" s="2" t="s">
        <v>2775</v>
      </c>
      <c r="BR1477" s="2" t="s">
        <v>5133</v>
      </c>
      <c r="BS1477" s="2" t="s">
        <v>2776</v>
      </c>
      <c r="BT1477" s="2" t="s">
        <v>3884</v>
      </c>
    </row>
    <row r="1478" spans="1:72" ht="13.5" customHeight="1">
      <c r="A1478" s="5" t="str">
        <f t="shared" si="83"/>
        <v>1861_각현내_085</v>
      </c>
      <c r="B1478" s="2">
        <v>1861</v>
      </c>
      <c r="C1478" s="2" t="s">
        <v>5173</v>
      </c>
      <c r="D1478" s="2" t="s">
        <v>5174</v>
      </c>
      <c r="E1478" s="2">
        <v>1477</v>
      </c>
      <c r="F1478" s="2">
        <v>8</v>
      </c>
      <c r="G1478" s="2" t="s">
        <v>2695</v>
      </c>
      <c r="H1478" s="2" t="s">
        <v>2875</v>
      </c>
      <c r="I1478" s="2">
        <v>3</v>
      </c>
      <c r="L1478" s="2">
        <v>2</v>
      </c>
      <c r="M1478" s="2" t="s">
        <v>2765</v>
      </c>
      <c r="N1478" s="2" t="s">
        <v>2924</v>
      </c>
      <c r="S1478" s="2" t="s">
        <v>51</v>
      </c>
      <c r="T1478" s="2" t="s">
        <v>2942</v>
      </c>
      <c r="W1478" s="2" t="s">
        <v>494</v>
      </c>
      <c r="X1478" s="2" t="s">
        <v>3005</v>
      </c>
      <c r="Y1478" s="2" t="s">
        <v>10</v>
      </c>
      <c r="Z1478" s="2" t="s">
        <v>2986</v>
      </c>
      <c r="AC1478" s="2">
        <v>50</v>
      </c>
      <c r="AD1478" s="2" t="s">
        <v>74</v>
      </c>
      <c r="AE1478" s="2" t="s">
        <v>3810</v>
      </c>
      <c r="AJ1478" s="2" t="s">
        <v>17</v>
      </c>
      <c r="AK1478" s="2" t="s">
        <v>3864</v>
      </c>
      <c r="AL1478" s="2" t="s">
        <v>359</v>
      </c>
      <c r="AM1478" s="2" t="s">
        <v>3886</v>
      </c>
      <c r="AT1478" s="2" t="s">
        <v>131</v>
      </c>
      <c r="AU1478" s="2" t="s">
        <v>3928</v>
      </c>
      <c r="AV1478" s="2" t="s">
        <v>1238</v>
      </c>
      <c r="AW1478" s="2" t="s">
        <v>3469</v>
      </c>
      <c r="BG1478" s="2" t="s">
        <v>131</v>
      </c>
      <c r="BH1478" s="2" t="s">
        <v>3928</v>
      </c>
      <c r="BI1478" s="2" t="s">
        <v>2777</v>
      </c>
      <c r="BJ1478" s="2" t="s">
        <v>4604</v>
      </c>
      <c r="BK1478" s="2" t="s">
        <v>131</v>
      </c>
      <c r="BL1478" s="2" t="s">
        <v>3928</v>
      </c>
      <c r="BM1478" s="2" t="s">
        <v>938</v>
      </c>
      <c r="BN1478" s="2" t="s">
        <v>3237</v>
      </c>
      <c r="BO1478" s="2" t="s">
        <v>131</v>
      </c>
      <c r="BP1478" s="2" t="s">
        <v>3928</v>
      </c>
      <c r="BQ1478" s="2" t="s">
        <v>2778</v>
      </c>
      <c r="BR1478" s="2" t="s">
        <v>5445</v>
      </c>
      <c r="BS1478" s="2" t="s">
        <v>94</v>
      </c>
      <c r="BT1478" s="2" t="s">
        <v>5274</v>
      </c>
    </row>
    <row r="1479" spans="1:72" ht="13.5" customHeight="1">
      <c r="A1479" s="5" t="str">
        <f t="shared" ref="A1479:A1489" si="84">HYPERLINK("http://kyu.snu.ac.kr/sdhj/index.jsp?type=hj/GK14785_00_IH_0001_086.jpg","1861_각현내_086")</f>
        <v>1861_각현내_086</v>
      </c>
      <c r="B1479" s="2">
        <v>1861</v>
      </c>
      <c r="C1479" s="2" t="s">
        <v>5173</v>
      </c>
      <c r="D1479" s="2" t="s">
        <v>5174</v>
      </c>
      <c r="E1479" s="2">
        <v>1478</v>
      </c>
      <c r="F1479" s="2">
        <v>8</v>
      </c>
      <c r="G1479" s="2" t="s">
        <v>2695</v>
      </c>
      <c r="H1479" s="2" t="s">
        <v>2875</v>
      </c>
      <c r="I1479" s="2">
        <v>3</v>
      </c>
      <c r="L1479" s="2">
        <v>3</v>
      </c>
      <c r="M1479" s="2" t="s">
        <v>6112</v>
      </c>
      <c r="N1479" s="2" t="s">
        <v>6113</v>
      </c>
      <c r="T1479" s="2" t="s">
        <v>5220</v>
      </c>
      <c r="U1479" s="2" t="s">
        <v>55</v>
      </c>
      <c r="V1479" s="2" t="s">
        <v>2962</v>
      </c>
      <c r="W1479" s="2" t="s">
        <v>87</v>
      </c>
      <c r="X1479" s="2" t="s">
        <v>2988</v>
      </c>
      <c r="Y1479" s="2" t="s">
        <v>2779</v>
      </c>
      <c r="Z1479" s="2" t="s">
        <v>3780</v>
      </c>
      <c r="AC1479" s="2">
        <v>40</v>
      </c>
      <c r="AD1479" s="2" t="s">
        <v>146</v>
      </c>
      <c r="AE1479" s="2" t="s">
        <v>3828</v>
      </c>
      <c r="AJ1479" s="2" t="s">
        <v>17</v>
      </c>
      <c r="AK1479" s="2" t="s">
        <v>3864</v>
      </c>
      <c r="AL1479" s="2" t="s">
        <v>89</v>
      </c>
      <c r="AM1479" s="2" t="s">
        <v>3870</v>
      </c>
      <c r="AT1479" s="2" t="s">
        <v>40</v>
      </c>
      <c r="AU1479" s="2" t="s">
        <v>3927</v>
      </c>
      <c r="AV1479" s="2" t="s">
        <v>2780</v>
      </c>
      <c r="AW1479" s="2" t="s">
        <v>4289</v>
      </c>
      <c r="BG1479" s="2" t="s">
        <v>40</v>
      </c>
      <c r="BH1479" s="2" t="s">
        <v>3927</v>
      </c>
      <c r="BI1479" s="2" t="s">
        <v>2781</v>
      </c>
      <c r="BJ1479" s="2" t="s">
        <v>4605</v>
      </c>
      <c r="BK1479" s="2" t="s">
        <v>40</v>
      </c>
      <c r="BL1479" s="2" t="s">
        <v>3927</v>
      </c>
      <c r="BM1479" s="2" t="s">
        <v>2782</v>
      </c>
      <c r="BN1479" s="2" t="s">
        <v>4860</v>
      </c>
      <c r="BO1479" s="2" t="s">
        <v>40</v>
      </c>
      <c r="BP1479" s="2" t="s">
        <v>3927</v>
      </c>
      <c r="BQ1479" s="2" t="s">
        <v>2783</v>
      </c>
      <c r="BR1479" s="2" t="s">
        <v>5531</v>
      </c>
      <c r="BS1479" s="2" t="s">
        <v>370</v>
      </c>
      <c r="BT1479" s="2" t="s">
        <v>3909</v>
      </c>
    </row>
    <row r="1480" spans="1:72" ht="13.5" customHeight="1">
      <c r="A1480" s="5" t="str">
        <f t="shared" si="84"/>
        <v>1861_각현내_086</v>
      </c>
      <c r="B1480" s="2">
        <v>1861</v>
      </c>
      <c r="C1480" s="2" t="s">
        <v>5173</v>
      </c>
      <c r="D1480" s="2" t="s">
        <v>5174</v>
      </c>
      <c r="E1480" s="2">
        <v>1479</v>
      </c>
      <c r="F1480" s="2">
        <v>8</v>
      </c>
      <c r="G1480" s="2" t="s">
        <v>2695</v>
      </c>
      <c r="H1480" s="2" t="s">
        <v>2875</v>
      </c>
      <c r="I1480" s="2">
        <v>3</v>
      </c>
      <c r="L1480" s="2">
        <v>3</v>
      </c>
      <c r="M1480" s="2" t="s">
        <v>6112</v>
      </c>
      <c r="N1480" s="2" t="s">
        <v>6113</v>
      </c>
      <c r="S1480" s="2" t="s">
        <v>51</v>
      </c>
      <c r="T1480" s="2" t="s">
        <v>2942</v>
      </c>
      <c r="W1480" s="2" t="s">
        <v>520</v>
      </c>
      <c r="X1480" s="2" t="s">
        <v>3006</v>
      </c>
      <c r="Y1480" s="2" t="s">
        <v>48</v>
      </c>
      <c r="Z1480" s="2" t="s">
        <v>3034</v>
      </c>
      <c r="AC1480" s="2">
        <v>31</v>
      </c>
      <c r="AD1480" s="2" t="s">
        <v>77</v>
      </c>
      <c r="AE1480" s="2" t="s">
        <v>3811</v>
      </c>
      <c r="AJ1480" s="2" t="s">
        <v>17</v>
      </c>
      <c r="AK1480" s="2" t="s">
        <v>3864</v>
      </c>
      <c r="AL1480" s="2" t="s">
        <v>2784</v>
      </c>
      <c r="AM1480" s="2" t="s">
        <v>3922</v>
      </c>
      <c r="AT1480" s="2" t="s">
        <v>55</v>
      </c>
      <c r="AU1480" s="2" t="s">
        <v>2962</v>
      </c>
      <c r="AV1480" s="2" t="s">
        <v>2785</v>
      </c>
      <c r="AW1480" s="2" t="s">
        <v>3784</v>
      </c>
      <c r="BG1480" s="2" t="s">
        <v>40</v>
      </c>
      <c r="BH1480" s="2" t="s">
        <v>3927</v>
      </c>
      <c r="BI1480" s="2" t="s">
        <v>2335</v>
      </c>
      <c r="BJ1480" s="2" t="s">
        <v>3422</v>
      </c>
      <c r="BK1480" s="2" t="s">
        <v>40</v>
      </c>
      <c r="BL1480" s="2" t="s">
        <v>3927</v>
      </c>
      <c r="BM1480" s="2" t="s">
        <v>2786</v>
      </c>
      <c r="BN1480" s="2" t="s">
        <v>3633</v>
      </c>
      <c r="BO1480" s="2" t="s">
        <v>55</v>
      </c>
      <c r="BP1480" s="2" t="s">
        <v>2962</v>
      </c>
      <c r="BQ1480" s="2" t="s">
        <v>2787</v>
      </c>
      <c r="BR1480" s="2" t="s">
        <v>5134</v>
      </c>
      <c r="BS1480" s="2" t="s">
        <v>245</v>
      </c>
      <c r="BT1480" s="2" t="s">
        <v>3881</v>
      </c>
    </row>
    <row r="1481" spans="1:72" ht="13.5" customHeight="1">
      <c r="A1481" s="5" t="str">
        <f t="shared" si="84"/>
        <v>1861_각현내_086</v>
      </c>
      <c r="B1481" s="2">
        <v>1861</v>
      </c>
      <c r="C1481" s="2" t="s">
        <v>5173</v>
      </c>
      <c r="D1481" s="2" t="s">
        <v>5174</v>
      </c>
      <c r="E1481" s="2">
        <v>1480</v>
      </c>
      <c r="F1481" s="2">
        <v>8</v>
      </c>
      <c r="G1481" s="2" t="s">
        <v>2695</v>
      </c>
      <c r="H1481" s="2" t="s">
        <v>2875</v>
      </c>
      <c r="I1481" s="2">
        <v>3</v>
      </c>
      <c r="L1481" s="2">
        <v>3</v>
      </c>
      <c r="M1481" s="2" t="s">
        <v>6112</v>
      </c>
      <c r="N1481" s="2" t="s">
        <v>6113</v>
      </c>
      <c r="S1481" s="2" t="s">
        <v>46</v>
      </c>
      <c r="T1481" s="2" t="s">
        <v>2941</v>
      </c>
      <c r="W1481" s="2" t="s">
        <v>47</v>
      </c>
      <c r="X1481" s="2" t="s">
        <v>5196</v>
      </c>
      <c r="Y1481" s="2" t="s">
        <v>48</v>
      </c>
      <c r="Z1481" s="2" t="s">
        <v>3034</v>
      </c>
      <c r="AC1481" s="2">
        <v>68</v>
      </c>
      <c r="AD1481" s="2" t="s">
        <v>310</v>
      </c>
      <c r="AE1481" s="2" t="s">
        <v>3403</v>
      </c>
      <c r="AJ1481" s="2" t="s">
        <v>17</v>
      </c>
      <c r="AK1481" s="2" t="s">
        <v>3864</v>
      </c>
      <c r="AL1481" s="2" t="s">
        <v>370</v>
      </c>
      <c r="AM1481" s="2" t="s">
        <v>3909</v>
      </c>
    </row>
    <row r="1482" spans="1:72" ht="13.5" customHeight="1">
      <c r="A1482" s="5" t="str">
        <f t="shared" si="84"/>
        <v>1861_각현내_086</v>
      </c>
      <c r="B1482" s="2">
        <v>1861</v>
      </c>
      <c r="C1482" s="2" t="s">
        <v>5173</v>
      </c>
      <c r="D1482" s="2" t="s">
        <v>5174</v>
      </c>
      <c r="E1482" s="2">
        <v>1481</v>
      </c>
      <c r="F1482" s="2">
        <v>8</v>
      </c>
      <c r="G1482" s="2" t="s">
        <v>2695</v>
      </c>
      <c r="H1482" s="2" t="s">
        <v>2875</v>
      </c>
      <c r="I1482" s="2">
        <v>3</v>
      </c>
      <c r="L1482" s="2">
        <v>3</v>
      </c>
      <c r="M1482" s="2" t="s">
        <v>6112</v>
      </c>
      <c r="N1482" s="2" t="s">
        <v>6113</v>
      </c>
      <c r="T1482" s="2" t="s">
        <v>5221</v>
      </c>
      <c r="U1482" s="2" t="s">
        <v>63</v>
      </c>
      <c r="V1482" s="2" t="s">
        <v>2960</v>
      </c>
      <c r="Y1482" s="2" t="s">
        <v>2788</v>
      </c>
      <c r="Z1482" s="2" t="s">
        <v>3781</v>
      </c>
      <c r="AC1482" s="2">
        <v>33</v>
      </c>
      <c r="AD1482" s="2" t="s">
        <v>112</v>
      </c>
      <c r="AE1482" s="2" t="s">
        <v>3819</v>
      </c>
    </row>
    <row r="1483" spans="1:72" ht="13.5" customHeight="1">
      <c r="A1483" s="5" t="str">
        <f t="shared" si="84"/>
        <v>1861_각현내_086</v>
      </c>
      <c r="B1483" s="2">
        <v>1861</v>
      </c>
      <c r="C1483" s="2" t="s">
        <v>5173</v>
      </c>
      <c r="D1483" s="2" t="s">
        <v>5174</v>
      </c>
      <c r="E1483" s="2">
        <v>1482</v>
      </c>
      <c r="F1483" s="2">
        <v>8</v>
      </c>
      <c r="G1483" s="2" t="s">
        <v>2695</v>
      </c>
      <c r="H1483" s="2" t="s">
        <v>2875</v>
      </c>
      <c r="I1483" s="2">
        <v>3</v>
      </c>
      <c r="L1483" s="2">
        <v>4</v>
      </c>
      <c r="M1483" s="2" t="s">
        <v>6114</v>
      </c>
      <c r="N1483" s="2" t="s">
        <v>6115</v>
      </c>
      <c r="T1483" s="2" t="s">
        <v>5220</v>
      </c>
      <c r="U1483" s="2" t="s">
        <v>55</v>
      </c>
      <c r="V1483" s="2" t="s">
        <v>2962</v>
      </c>
      <c r="W1483" s="2" t="s">
        <v>47</v>
      </c>
      <c r="X1483" s="2" t="s">
        <v>5196</v>
      </c>
      <c r="Y1483" s="2" t="s">
        <v>2789</v>
      </c>
      <c r="Z1483" s="2" t="s">
        <v>3782</v>
      </c>
      <c r="AC1483" s="2">
        <v>46</v>
      </c>
      <c r="AD1483" s="2" t="s">
        <v>315</v>
      </c>
      <c r="AE1483" s="2" t="s">
        <v>3843</v>
      </c>
      <c r="AJ1483" s="2" t="s">
        <v>17</v>
      </c>
      <c r="AK1483" s="2" t="s">
        <v>3864</v>
      </c>
      <c r="AL1483" s="2" t="s">
        <v>370</v>
      </c>
      <c r="AM1483" s="2" t="s">
        <v>3909</v>
      </c>
      <c r="AT1483" s="2" t="s">
        <v>40</v>
      </c>
      <c r="AU1483" s="2" t="s">
        <v>3927</v>
      </c>
      <c r="AV1483" s="2" t="s">
        <v>2790</v>
      </c>
      <c r="AW1483" s="2" t="s">
        <v>4290</v>
      </c>
      <c r="BG1483" s="2" t="s">
        <v>40</v>
      </c>
      <c r="BH1483" s="2" t="s">
        <v>3927</v>
      </c>
      <c r="BI1483" s="2" t="s">
        <v>2791</v>
      </c>
      <c r="BJ1483" s="2" t="s">
        <v>5602</v>
      </c>
      <c r="BK1483" s="2" t="s">
        <v>40</v>
      </c>
      <c r="BL1483" s="2" t="s">
        <v>3927</v>
      </c>
      <c r="BM1483" s="2" t="s">
        <v>2792</v>
      </c>
      <c r="BN1483" s="2" t="s">
        <v>4828</v>
      </c>
      <c r="BO1483" s="2" t="s">
        <v>40</v>
      </c>
      <c r="BP1483" s="2" t="s">
        <v>3927</v>
      </c>
      <c r="BQ1483" s="2" t="s">
        <v>2793</v>
      </c>
      <c r="BR1483" s="2" t="s">
        <v>5135</v>
      </c>
      <c r="BS1483" s="2" t="s">
        <v>698</v>
      </c>
      <c r="BT1483" s="2" t="s">
        <v>3905</v>
      </c>
    </row>
    <row r="1484" spans="1:72" ht="13.5" customHeight="1">
      <c r="A1484" s="5" t="str">
        <f t="shared" si="84"/>
        <v>1861_각현내_086</v>
      </c>
      <c r="B1484" s="2">
        <v>1861</v>
      </c>
      <c r="C1484" s="2" t="s">
        <v>5173</v>
      </c>
      <c r="D1484" s="2" t="s">
        <v>5174</v>
      </c>
      <c r="E1484" s="2">
        <v>1483</v>
      </c>
      <c r="F1484" s="2">
        <v>8</v>
      </c>
      <c r="G1484" s="2" t="s">
        <v>2695</v>
      </c>
      <c r="H1484" s="2" t="s">
        <v>2875</v>
      </c>
      <c r="I1484" s="2">
        <v>3</v>
      </c>
      <c r="L1484" s="2">
        <v>4</v>
      </c>
      <c r="M1484" s="2" t="s">
        <v>6114</v>
      </c>
      <c r="N1484" s="2" t="s">
        <v>6115</v>
      </c>
      <c r="S1484" s="2" t="s">
        <v>51</v>
      </c>
      <c r="T1484" s="2" t="s">
        <v>2942</v>
      </c>
      <c r="W1484" s="2" t="s">
        <v>215</v>
      </c>
      <c r="X1484" s="2" t="s">
        <v>2995</v>
      </c>
      <c r="Y1484" s="2" t="s">
        <v>48</v>
      </c>
      <c r="Z1484" s="2" t="s">
        <v>3034</v>
      </c>
      <c r="AC1484" s="2">
        <v>46</v>
      </c>
      <c r="AD1484" s="2" t="s">
        <v>315</v>
      </c>
      <c r="AE1484" s="2" t="s">
        <v>3843</v>
      </c>
      <c r="AJ1484" s="2" t="s">
        <v>17</v>
      </c>
      <c r="AK1484" s="2" t="s">
        <v>3864</v>
      </c>
      <c r="AL1484" s="2" t="s">
        <v>152</v>
      </c>
      <c r="AM1484" s="2" t="s">
        <v>3880</v>
      </c>
      <c r="AT1484" s="2" t="s">
        <v>40</v>
      </c>
      <c r="AU1484" s="2" t="s">
        <v>3927</v>
      </c>
      <c r="AV1484" s="2" t="s">
        <v>2794</v>
      </c>
      <c r="AW1484" s="2" t="s">
        <v>4291</v>
      </c>
      <c r="BG1484" s="2" t="s">
        <v>40</v>
      </c>
      <c r="BH1484" s="2" t="s">
        <v>3927</v>
      </c>
      <c r="BI1484" s="2" t="s">
        <v>2795</v>
      </c>
      <c r="BJ1484" s="2" t="s">
        <v>4606</v>
      </c>
      <c r="BK1484" s="2" t="s">
        <v>40</v>
      </c>
      <c r="BL1484" s="2" t="s">
        <v>3927</v>
      </c>
      <c r="BM1484" s="2" t="s">
        <v>2796</v>
      </c>
      <c r="BN1484" s="2" t="s">
        <v>4008</v>
      </c>
      <c r="BO1484" s="2" t="s">
        <v>40</v>
      </c>
      <c r="BP1484" s="2" t="s">
        <v>3927</v>
      </c>
      <c r="BQ1484" s="2" t="s">
        <v>2797</v>
      </c>
      <c r="BR1484" s="2" t="s">
        <v>5136</v>
      </c>
      <c r="BS1484" s="2" t="s">
        <v>1982</v>
      </c>
      <c r="BT1484" s="2" t="s">
        <v>3912</v>
      </c>
    </row>
    <row r="1485" spans="1:72" ht="13.5" customHeight="1">
      <c r="A1485" s="5" t="str">
        <f t="shared" si="84"/>
        <v>1861_각현내_086</v>
      </c>
      <c r="B1485" s="2">
        <v>1861</v>
      </c>
      <c r="C1485" s="2" t="s">
        <v>5173</v>
      </c>
      <c r="D1485" s="2" t="s">
        <v>5174</v>
      </c>
      <c r="E1485" s="2">
        <v>1484</v>
      </c>
      <c r="F1485" s="2">
        <v>8</v>
      </c>
      <c r="G1485" s="2" t="s">
        <v>2695</v>
      </c>
      <c r="H1485" s="2" t="s">
        <v>2875</v>
      </c>
      <c r="I1485" s="2">
        <v>3</v>
      </c>
      <c r="L1485" s="2">
        <v>4</v>
      </c>
      <c r="M1485" s="2" t="s">
        <v>6114</v>
      </c>
      <c r="N1485" s="2" t="s">
        <v>6115</v>
      </c>
      <c r="T1485" s="2" t="s">
        <v>5221</v>
      </c>
      <c r="U1485" s="2" t="s">
        <v>66</v>
      </c>
      <c r="V1485" s="2" t="s">
        <v>2961</v>
      </c>
      <c r="Y1485" s="2" t="s">
        <v>2798</v>
      </c>
      <c r="Z1485" s="2" t="s">
        <v>3783</v>
      </c>
      <c r="AC1485" s="2">
        <v>36</v>
      </c>
      <c r="AD1485" s="2" t="s">
        <v>449</v>
      </c>
      <c r="AE1485" s="2" t="s">
        <v>3851</v>
      </c>
    </row>
    <row r="1486" spans="1:72" ht="13.5" customHeight="1">
      <c r="A1486" s="5" t="str">
        <f t="shared" si="84"/>
        <v>1861_각현내_086</v>
      </c>
      <c r="B1486" s="2">
        <v>1861</v>
      </c>
      <c r="C1486" s="2" t="s">
        <v>5173</v>
      </c>
      <c r="D1486" s="2" t="s">
        <v>5174</v>
      </c>
      <c r="E1486" s="2">
        <v>1485</v>
      </c>
      <c r="F1486" s="2">
        <v>8</v>
      </c>
      <c r="G1486" s="2" t="s">
        <v>2695</v>
      </c>
      <c r="H1486" s="2" t="s">
        <v>2875</v>
      </c>
      <c r="I1486" s="2">
        <v>3</v>
      </c>
      <c r="L1486" s="2">
        <v>5</v>
      </c>
      <c r="M1486" s="2" t="s">
        <v>6116</v>
      </c>
      <c r="N1486" s="2" t="s">
        <v>6117</v>
      </c>
      <c r="T1486" s="2" t="s">
        <v>5220</v>
      </c>
      <c r="U1486" s="2" t="s">
        <v>55</v>
      </c>
      <c r="V1486" s="2" t="s">
        <v>2962</v>
      </c>
      <c r="W1486" s="2" t="s">
        <v>520</v>
      </c>
      <c r="X1486" s="2" t="s">
        <v>3006</v>
      </c>
      <c r="Y1486" s="2" t="s">
        <v>2785</v>
      </c>
      <c r="Z1486" s="2" t="s">
        <v>3784</v>
      </c>
      <c r="AC1486" s="2">
        <v>48</v>
      </c>
      <c r="AD1486" s="2" t="s">
        <v>123</v>
      </c>
      <c r="AE1486" s="2" t="s">
        <v>3824</v>
      </c>
      <c r="AJ1486" s="2" t="s">
        <v>17</v>
      </c>
      <c r="AK1486" s="2" t="s">
        <v>3864</v>
      </c>
      <c r="AL1486" s="2" t="s">
        <v>2784</v>
      </c>
      <c r="AM1486" s="2" t="s">
        <v>3922</v>
      </c>
      <c r="AT1486" s="2" t="s">
        <v>40</v>
      </c>
      <c r="AU1486" s="2" t="s">
        <v>3927</v>
      </c>
      <c r="AV1486" s="2" t="s">
        <v>2335</v>
      </c>
      <c r="AW1486" s="2" t="s">
        <v>3422</v>
      </c>
      <c r="BG1486" s="2" t="s">
        <v>40</v>
      </c>
      <c r="BH1486" s="2" t="s">
        <v>3927</v>
      </c>
      <c r="BI1486" s="2" t="s">
        <v>2786</v>
      </c>
      <c r="BJ1486" s="2" t="s">
        <v>3633</v>
      </c>
      <c r="BK1486" s="2" t="s">
        <v>40</v>
      </c>
      <c r="BL1486" s="2" t="s">
        <v>3927</v>
      </c>
      <c r="BM1486" s="2" t="s">
        <v>2799</v>
      </c>
      <c r="BN1486" s="2" t="s">
        <v>4861</v>
      </c>
      <c r="BO1486" s="2" t="s">
        <v>40</v>
      </c>
      <c r="BP1486" s="2" t="s">
        <v>3927</v>
      </c>
      <c r="BQ1486" s="2" t="s">
        <v>2800</v>
      </c>
      <c r="BR1486" s="2" t="s">
        <v>5137</v>
      </c>
      <c r="BS1486" s="2" t="s">
        <v>214</v>
      </c>
      <c r="BT1486" s="2" t="s">
        <v>3896</v>
      </c>
    </row>
    <row r="1487" spans="1:72" ht="13.5" customHeight="1">
      <c r="A1487" s="5" t="str">
        <f t="shared" si="84"/>
        <v>1861_각현내_086</v>
      </c>
      <c r="B1487" s="2">
        <v>1861</v>
      </c>
      <c r="C1487" s="2" t="s">
        <v>5173</v>
      </c>
      <c r="D1487" s="2" t="s">
        <v>5174</v>
      </c>
      <c r="E1487" s="2">
        <v>1486</v>
      </c>
      <c r="F1487" s="2">
        <v>8</v>
      </c>
      <c r="G1487" s="2" t="s">
        <v>2695</v>
      </c>
      <c r="H1487" s="2" t="s">
        <v>2875</v>
      </c>
      <c r="I1487" s="2">
        <v>3</v>
      </c>
      <c r="L1487" s="2">
        <v>5</v>
      </c>
      <c r="M1487" s="2" t="s">
        <v>6116</v>
      </c>
      <c r="N1487" s="2" t="s">
        <v>6117</v>
      </c>
      <c r="S1487" s="2" t="s">
        <v>51</v>
      </c>
      <c r="T1487" s="2" t="s">
        <v>2942</v>
      </c>
      <c r="W1487" s="2" t="s">
        <v>242</v>
      </c>
      <c r="X1487" s="2" t="s">
        <v>2996</v>
      </c>
      <c r="Y1487" s="2" t="s">
        <v>48</v>
      </c>
      <c r="Z1487" s="2" t="s">
        <v>3034</v>
      </c>
      <c r="AC1487" s="2">
        <v>48</v>
      </c>
      <c r="AD1487" s="2" t="s">
        <v>123</v>
      </c>
      <c r="AE1487" s="2" t="s">
        <v>3824</v>
      </c>
      <c r="AJ1487" s="2" t="s">
        <v>17</v>
      </c>
      <c r="AK1487" s="2" t="s">
        <v>3864</v>
      </c>
      <c r="AL1487" s="2" t="s">
        <v>245</v>
      </c>
      <c r="AM1487" s="2" t="s">
        <v>3881</v>
      </c>
      <c r="AT1487" s="2" t="s">
        <v>55</v>
      </c>
      <c r="AU1487" s="2" t="s">
        <v>2962</v>
      </c>
      <c r="AV1487" s="2" t="s">
        <v>2753</v>
      </c>
      <c r="AW1487" s="2" t="s">
        <v>3774</v>
      </c>
      <c r="BG1487" s="2" t="s">
        <v>40</v>
      </c>
      <c r="BH1487" s="2" t="s">
        <v>3927</v>
      </c>
      <c r="BI1487" s="2" t="s">
        <v>2801</v>
      </c>
      <c r="BJ1487" s="2" t="s">
        <v>5335</v>
      </c>
      <c r="BK1487" s="2" t="s">
        <v>40</v>
      </c>
      <c r="BL1487" s="2" t="s">
        <v>3927</v>
      </c>
      <c r="BM1487" s="2" t="s">
        <v>2699</v>
      </c>
      <c r="BN1487" s="2" t="s">
        <v>3358</v>
      </c>
      <c r="BO1487" s="2" t="s">
        <v>40</v>
      </c>
      <c r="BP1487" s="2" t="s">
        <v>3927</v>
      </c>
      <c r="BQ1487" s="2" t="s">
        <v>2802</v>
      </c>
      <c r="BR1487" s="2" t="s">
        <v>5426</v>
      </c>
      <c r="BS1487" s="2" t="s">
        <v>94</v>
      </c>
      <c r="BT1487" s="2" t="s">
        <v>5274</v>
      </c>
    </row>
    <row r="1488" spans="1:72" ht="13.5" customHeight="1">
      <c r="A1488" s="5" t="str">
        <f t="shared" si="84"/>
        <v>1861_각현내_086</v>
      </c>
      <c r="B1488" s="2">
        <v>1861</v>
      </c>
      <c r="C1488" s="2" t="s">
        <v>5173</v>
      </c>
      <c r="D1488" s="2" t="s">
        <v>5174</v>
      </c>
      <c r="E1488" s="2">
        <v>1487</v>
      </c>
      <c r="F1488" s="2">
        <v>8</v>
      </c>
      <c r="G1488" s="2" t="s">
        <v>2695</v>
      </c>
      <c r="H1488" s="2" t="s">
        <v>2875</v>
      </c>
      <c r="I1488" s="2">
        <v>3</v>
      </c>
      <c r="L1488" s="2">
        <v>5</v>
      </c>
      <c r="M1488" s="2" t="s">
        <v>6116</v>
      </c>
      <c r="N1488" s="2" t="s">
        <v>6117</v>
      </c>
      <c r="T1488" s="2" t="s">
        <v>5221</v>
      </c>
      <c r="U1488" s="2" t="s">
        <v>66</v>
      </c>
      <c r="V1488" s="2" t="s">
        <v>2961</v>
      </c>
      <c r="Y1488" s="2" t="s">
        <v>2803</v>
      </c>
      <c r="Z1488" s="2" t="s">
        <v>3785</v>
      </c>
      <c r="AC1488" s="2">
        <v>45</v>
      </c>
      <c r="AD1488" s="2" t="s">
        <v>81</v>
      </c>
      <c r="AE1488" s="2" t="s">
        <v>3813</v>
      </c>
    </row>
    <row r="1489" spans="1:72" ht="13.5" customHeight="1">
      <c r="A1489" s="5" t="str">
        <f t="shared" si="84"/>
        <v>1861_각현내_086</v>
      </c>
      <c r="B1489" s="2">
        <v>1861</v>
      </c>
      <c r="C1489" s="2" t="s">
        <v>5173</v>
      </c>
      <c r="D1489" s="2" t="s">
        <v>5174</v>
      </c>
      <c r="E1489" s="2">
        <v>1488</v>
      </c>
      <c r="F1489" s="2">
        <v>8</v>
      </c>
      <c r="G1489" s="2" t="s">
        <v>2695</v>
      </c>
      <c r="H1489" s="2" t="s">
        <v>2875</v>
      </c>
      <c r="I1489" s="2">
        <v>4</v>
      </c>
      <c r="J1489" s="2" t="s">
        <v>2804</v>
      </c>
      <c r="K1489" s="2" t="s">
        <v>2925</v>
      </c>
      <c r="L1489" s="2">
        <v>1</v>
      </c>
      <c r="M1489" s="2" t="s">
        <v>6118</v>
      </c>
      <c r="N1489" s="2" t="s">
        <v>6119</v>
      </c>
      <c r="T1489" s="2" t="s">
        <v>5220</v>
      </c>
      <c r="U1489" s="2" t="s">
        <v>55</v>
      </c>
      <c r="V1489" s="2" t="s">
        <v>2962</v>
      </c>
      <c r="W1489" s="2" t="s">
        <v>47</v>
      </c>
      <c r="X1489" s="2" t="s">
        <v>5196</v>
      </c>
      <c r="Y1489" s="2" t="s">
        <v>2805</v>
      </c>
      <c r="Z1489" s="2" t="s">
        <v>3786</v>
      </c>
      <c r="AC1489" s="2">
        <v>60</v>
      </c>
      <c r="AD1489" s="2" t="s">
        <v>68</v>
      </c>
      <c r="AE1489" s="2" t="s">
        <v>3125</v>
      </c>
      <c r="AJ1489" s="2" t="s">
        <v>17</v>
      </c>
      <c r="AK1489" s="2" t="s">
        <v>3864</v>
      </c>
      <c r="AL1489" s="2" t="s">
        <v>370</v>
      </c>
      <c r="AM1489" s="2" t="s">
        <v>3909</v>
      </c>
      <c r="AT1489" s="2" t="s">
        <v>40</v>
      </c>
      <c r="AU1489" s="2" t="s">
        <v>3927</v>
      </c>
      <c r="AV1489" s="2" t="s">
        <v>2806</v>
      </c>
      <c r="AW1489" s="2" t="s">
        <v>4292</v>
      </c>
      <c r="BG1489" s="2" t="s">
        <v>40</v>
      </c>
      <c r="BH1489" s="2" t="s">
        <v>3927</v>
      </c>
      <c r="BI1489" s="2" t="s">
        <v>2340</v>
      </c>
      <c r="BJ1489" s="2" t="s">
        <v>4192</v>
      </c>
      <c r="BK1489" s="2" t="s">
        <v>40</v>
      </c>
      <c r="BL1489" s="2" t="s">
        <v>3927</v>
      </c>
      <c r="BM1489" s="2" t="s">
        <v>2807</v>
      </c>
      <c r="BN1489" s="2" t="s">
        <v>4740</v>
      </c>
      <c r="BO1489" s="2" t="s">
        <v>40</v>
      </c>
      <c r="BP1489" s="2" t="s">
        <v>3927</v>
      </c>
      <c r="BQ1489" s="2" t="s">
        <v>2808</v>
      </c>
      <c r="BR1489" s="2" t="s">
        <v>5138</v>
      </c>
      <c r="BS1489" s="2" t="s">
        <v>142</v>
      </c>
      <c r="BT1489" s="2" t="s">
        <v>3884</v>
      </c>
    </row>
    <row r="1490" spans="1:72" ht="13.5" customHeight="1">
      <c r="A1490" s="5" t="str">
        <f t="shared" ref="A1490:A1502" si="85">HYPERLINK("http://kyu.snu.ac.kr/sdhj/index.jsp?type=hj/GK14785_00_IH_0001_087.jpg","1861_각현내_087")</f>
        <v>1861_각현내_087</v>
      </c>
      <c r="B1490" s="2">
        <v>1861</v>
      </c>
      <c r="C1490" s="2" t="s">
        <v>5173</v>
      </c>
      <c r="D1490" s="2" t="s">
        <v>5174</v>
      </c>
      <c r="E1490" s="2">
        <v>1489</v>
      </c>
      <c r="F1490" s="2">
        <v>8</v>
      </c>
      <c r="G1490" s="2" t="s">
        <v>2695</v>
      </c>
      <c r="H1490" s="2" t="s">
        <v>2875</v>
      </c>
      <c r="I1490" s="2">
        <v>4</v>
      </c>
      <c r="L1490" s="2">
        <v>1</v>
      </c>
      <c r="M1490" s="2" t="s">
        <v>6118</v>
      </c>
      <c r="N1490" s="2" t="s">
        <v>6119</v>
      </c>
      <c r="S1490" s="2" t="s">
        <v>51</v>
      </c>
      <c r="T1490" s="2" t="s">
        <v>2942</v>
      </c>
      <c r="W1490" s="2" t="s">
        <v>1655</v>
      </c>
      <c r="X1490" s="2" t="s">
        <v>3025</v>
      </c>
      <c r="Y1490" s="2" t="s">
        <v>48</v>
      </c>
      <c r="Z1490" s="2" t="s">
        <v>3034</v>
      </c>
      <c r="AC1490" s="2">
        <v>63</v>
      </c>
      <c r="AD1490" s="2" t="s">
        <v>216</v>
      </c>
      <c r="AE1490" s="2" t="s">
        <v>3834</v>
      </c>
      <c r="AJ1490" s="2" t="s">
        <v>17</v>
      </c>
      <c r="AK1490" s="2" t="s">
        <v>3864</v>
      </c>
      <c r="AL1490" s="2" t="s">
        <v>94</v>
      </c>
      <c r="AM1490" s="2" t="s">
        <v>5274</v>
      </c>
      <c r="AT1490" s="2" t="s">
        <v>40</v>
      </c>
      <c r="AU1490" s="2" t="s">
        <v>3927</v>
      </c>
      <c r="AV1490" s="2" t="s">
        <v>2809</v>
      </c>
      <c r="AW1490" s="2" t="s">
        <v>4293</v>
      </c>
      <c r="BG1490" s="2" t="s">
        <v>40</v>
      </c>
      <c r="BH1490" s="2" t="s">
        <v>3927</v>
      </c>
      <c r="BI1490" s="2" t="s">
        <v>2299</v>
      </c>
      <c r="BJ1490" s="2" t="s">
        <v>3886</v>
      </c>
      <c r="BK1490" s="2" t="s">
        <v>40</v>
      </c>
      <c r="BL1490" s="2" t="s">
        <v>3927</v>
      </c>
      <c r="BM1490" s="2" t="s">
        <v>2810</v>
      </c>
      <c r="BN1490" s="2" t="s">
        <v>4862</v>
      </c>
      <c r="BO1490" s="2" t="s">
        <v>40</v>
      </c>
      <c r="BP1490" s="2" t="s">
        <v>3927</v>
      </c>
      <c r="BQ1490" s="2" t="s">
        <v>2811</v>
      </c>
      <c r="BR1490" s="2" t="s">
        <v>5139</v>
      </c>
      <c r="BS1490" s="2" t="s">
        <v>39</v>
      </c>
      <c r="BT1490" s="2" t="s">
        <v>3867</v>
      </c>
    </row>
    <row r="1491" spans="1:72" ht="13.5" customHeight="1">
      <c r="A1491" s="5" t="str">
        <f t="shared" si="85"/>
        <v>1861_각현내_087</v>
      </c>
      <c r="B1491" s="2">
        <v>1861</v>
      </c>
      <c r="C1491" s="2" t="s">
        <v>5173</v>
      </c>
      <c r="D1491" s="2" t="s">
        <v>5174</v>
      </c>
      <c r="E1491" s="2">
        <v>1490</v>
      </c>
      <c r="F1491" s="2">
        <v>8</v>
      </c>
      <c r="G1491" s="2" t="s">
        <v>2695</v>
      </c>
      <c r="H1491" s="2" t="s">
        <v>2875</v>
      </c>
      <c r="I1491" s="2">
        <v>4</v>
      </c>
      <c r="L1491" s="2">
        <v>1</v>
      </c>
      <c r="M1491" s="2" t="s">
        <v>6118</v>
      </c>
      <c r="N1491" s="2" t="s">
        <v>6119</v>
      </c>
      <c r="T1491" s="2" t="s">
        <v>5221</v>
      </c>
      <c r="U1491" s="2" t="s">
        <v>66</v>
      </c>
      <c r="V1491" s="2" t="s">
        <v>2961</v>
      </c>
      <c r="Y1491" s="2" t="s">
        <v>1767</v>
      </c>
      <c r="Z1491" s="2" t="s">
        <v>3498</v>
      </c>
      <c r="AC1491" s="2">
        <v>26</v>
      </c>
      <c r="AD1491" s="2" t="s">
        <v>53</v>
      </c>
      <c r="AE1491" s="2" t="s">
        <v>3805</v>
      </c>
    </row>
    <row r="1492" spans="1:72" ht="13.5" customHeight="1">
      <c r="A1492" s="5" t="str">
        <f t="shared" si="85"/>
        <v>1861_각현내_087</v>
      </c>
      <c r="B1492" s="2">
        <v>1861</v>
      </c>
      <c r="C1492" s="2" t="s">
        <v>5173</v>
      </c>
      <c r="D1492" s="2" t="s">
        <v>5174</v>
      </c>
      <c r="E1492" s="2">
        <v>1491</v>
      </c>
      <c r="F1492" s="2">
        <v>8</v>
      </c>
      <c r="G1492" s="2" t="s">
        <v>2695</v>
      </c>
      <c r="H1492" s="2" t="s">
        <v>2875</v>
      </c>
      <c r="I1492" s="2">
        <v>4</v>
      </c>
      <c r="L1492" s="2">
        <v>2</v>
      </c>
      <c r="M1492" s="2" t="s">
        <v>6120</v>
      </c>
      <c r="N1492" s="2" t="s">
        <v>6121</v>
      </c>
      <c r="T1492" s="2" t="s">
        <v>5220</v>
      </c>
      <c r="U1492" s="2" t="s">
        <v>885</v>
      </c>
      <c r="V1492" s="2" t="s">
        <v>2976</v>
      </c>
      <c r="W1492" s="2" t="s">
        <v>494</v>
      </c>
      <c r="X1492" s="2" t="s">
        <v>3005</v>
      </c>
      <c r="Y1492" s="2" t="s">
        <v>2812</v>
      </c>
      <c r="Z1492" s="2" t="s">
        <v>3787</v>
      </c>
      <c r="AC1492" s="2">
        <v>36</v>
      </c>
      <c r="AD1492" s="2" t="s">
        <v>449</v>
      </c>
      <c r="AE1492" s="2" t="s">
        <v>3851</v>
      </c>
      <c r="AJ1492" s="2" t="s">
        <v>17</v>
      </c>
      <c r="AK1492" s="2" t="s">
        <v>3864</v>
      </c>
      <c r="AL1492" s="2" t="s">
        <v>359</v>
      </c>
      <c r="AM1492" s="2" t="s">
        <v>3886</v>
      </c>
      <c r="AT1492" s="2" t="s">
        <v>137</v>
      </c>
      <c r="AU1492" s="2" t="s">
        <v>2972</v>
      </c>
      <c r="AV1492" s="2" t="s">
        <v>1238</v>
      </c>
      <c r="AW1492" s="2" t="s">
        <v>3469</v>
      </c>
      <c r="BG1492" s="2" t="s">
        <v>137</v>
      </c>
      <c r="BH1492" s="2" t="s">
        <v>2972</v>
      </c>
      <c r="BI1492" s="2" t="s">
        <v>2777</v>
      </c>
      <c r="BJ1492" s="2" t="s">
        <v>4604</v>
      </c>
      <c r="BK1492" s="2" t="s">
        <v>137</v>
      </c>
      <c r="BL1492" s="2" t="s">
        <v>2972</v>
      </c>
      <c r="BM1492" s="2" t="s">
        <v>938</v>
      </c>
      <c r="BN1492" s="2" t="s">
        <v>3237</v>
      </c>
      <c r="BO1492" s="2" t="s">
        <v>137</v>
      </c>
      <c r="BP1492" s="2" t="s">
        <v>2972</v>
      </c>
      <c r="BQ1492" s="2" t="s">
        <v>2778</v>
      </c>
      <c r="BR1492" s="2" t="s">
        <v>5445</v>
      </c>
      <c r="BS1492" s="2" t="s">
        <v>94</v>
      </c>
      <c r="BT1492" s="2" t="s">
        <v>5274</v>
      </c>
    </row>
    <row r="1493" spans="1:72" ht="13.5" customHeight="1">
      <c r="A1493" s="5" t="str">
        <f t="shared" si="85"/>
        <v>1861_각현내_087</v>
      </c>
      <c r="B1493" s="2">
        <v>1861</v>
      </c>
      <c r="C1493" s="2" t="s">
        <v>5173</v>
      </c>
      <c r="D1493" s="2" t="s">
        <v>5174</v>
      </c>
      <c r="E1493" s="2">
        <v>1492</v>
      </c>
      <c r="F1493" s="2">
        <v>8</v>
      </c>
      <c r="G1493" s="2" t="s">
        <v>2695</v>
      </c>
      <c r="H1493" s="2" t="s">
        <v>2875</v>
      </c>
      <c r="I1493" s="2">
        <v>4</v>
      </c>
      <c r="L1493" s="2">
        <v>2</v>
      </c>
      <c r="M1493" s="2" t="s">
        <v>6120</v>
      </c>
      <c r="N1493" s="2" t="s">
        <v>6121</v>
      </c>
      <c r="T1493" s="2" t="s">
        <v>5221</v>
      </c>
      <c r="U1493" s="2" t="s">
        <v>63</v>
      </c>
      <c r="V1493" s="2" t="s">
        <v>2960</v>
      </c>
      <c r="Y1493" s="2" t="s">
        <v>2813</v>
      </c>
      <c r="Z1493" s="2" t="s">
        <v>3788</v>
      </c>
      <c r="AC1493" s="2">
        <v>69</v>
      </c>
      <c r="AD1493" s="2" t="s">
        <v>353</v>
      </c>
      <c r="AE1493" s="2" t="s">
        <v>3847</v>
      </c>
    </row>
    <row r="1494" spans="1:72" ht="13.5" customHeight="1">
      <c r="A1494" s="5" t="str">
        <f t="shared" si="85"/>
        <v>1861_각현내_087</v>
      </c>
      <c r="B1494" s="2">
        <v>1861</v>
      </c>
      <c r="C1494" s="2" t="s">
        <v>5173</v>
      </c>
      <c r="D1494" s="2" t="s">
        <v>5174</v>
      </c>
      <c r="E1494" s="2">
        <v>1493</v>
      </c>
      <c r="F1494" s="2">
        <v>8</v>
      </c>
      <c r="G1494" s="2" t="s">
        <v>2695</v>
      </c>
      <c r="H1494" s="2" t="s">
        <v>2875</v>
      </c>
      <c r="I1494" s="2">
        <v>4</v>
      </c>
      <c r="L1494" s="2">
        <v>3</v>
      </c>
      <c r="M1494" s="2" t="s">
        <v>6122</v>
      </c>
      <c r="N1494" s="2" t="s">
        <v>6123</v>
      </c>
      <c r="T1494" s="2" t="s">
        <v>5220</v>
      </c>
      <c r="U1494" s="2" t="s">
        <v>55</v>
      </c>
      <c r="V1494" s="2" t="s">
        <v>2962</v>
      </c>
      <c r="W1494" s="2" t="s">
        <v>47</v>
      </c>
      <c r="X1494" s="2" t="s">
        <v>5196</v>
      </c>
      <c r="Y1494" s="2" t="s">
        <v>2814</v>
      </c>
      <c r="Z1494" s="2" t="s">
        <v>3505</v>
      </c>
      <c r="AC1494" s="2">
        <v>45</v>
      </c>
      <c r="AD1494" s="2" t="s">
        <v>81</v>
      </c>
      <c r="AE1494" s="2" t="s">
        <v>3813</v>
      </c>
      <c r="AJ1494" s="2" t="s">
        <v>17</v>
      </c>
      <c r="AK1494" s="2" t="s">
        <v>3864</v>
      </c>
      <c r="AL1494" s="2" t="s">
        <v>370</v>
      </c>
      <c r="AM1494" s="2" t="s">
        <v>3909</v>
      </c>
      <c r="AT1494" s="2" t="s">
        <v>40</v>
      </c>
      <c r="AU1494" s="2" t="s">
        <v>3927</v>
      </c>
      <c r="AV1494" s="2" t="s">
        <v>2704</v>
      </c>
      <c r="AW1494" s="2" t="s">
        <v>4279</v>
      </c>
      <c r="BG1494" s="2" t="s">
        <v>40</v>
      </c>
      <c r="BH1494" s="2" t="s">
        <v>3927</v>
      </c>
      <c r="BI1494" s="2" t="s">
        <v>2705</v>
      </c>
      <c r="BJ1494" s="2" t="s">
        <v>4598</v>
      </c>
      <c r="BK1494" s="2" t="s">
        <v>40</v>
      </c>
      <c r="BL1494" s="2" t="s">
        <v>3927</v>
      </c>
      <c r="BM1494" s="2" t="s">
        <v>2706</v>
      </c>
      <c r="BN1494" s="2" t="s">
        <v>4478</v>
      </c>
      <c r="BO1494" s="2" t="s">
        <v>40</v>
      </c>
      <c r="BP1494" s="2" t="s">
        <v>3927</v>
      </c>
      <c r="BQ1494" s="2" t="s">
        <v>2707</v>
      </c>
      <c r="BR1494" s="2" t="s">
        <v>5125</v>
      </c>
      <c r="BS1494" s="2" t="s">
        <v>39</v>
      </c>
      <c r="BT1494" s="2" t="s">
        <v>3867</v>
      </c>
    </row>
    <row r="1495" spans="1:72" ht="13.5" customHeight="1">
      <c r="A1495" s="5" t="str">
        <f t="shared" si="85"/>
        <v>1861_각현내_087</v>
      </c>
      <c r="B1495" s="2">
        <v>1861</v>
      </c>
      <c r="C1495" s="2" t="s">
        <v>5173</v>
      </c>
      <c r="D1495" s="2" t="s">
        <v>5174</v>
      </c>
      <c r="E1495" s="2">
        <v>1494</v>
      </c>
      <c r="F1495" s="2">
        <v>8</v>
      </c>
      <c r="G1495" s="2" t="s">
        <v>2695</v>
      </c>
      <c r="H1495" s="2" t="s">
        <v>2875</v>
      </c>
      <c r="I1495" s="2">
        <v>4</v>
      </c>
      <c r="L1495" s="2">
        <v>3</v>
      </c>
      <c r="M1495" s="2" t="s">
        <v>6122</v>
      </c>
      <c r="N1495" s="2" t="s">
        <v>6123</v>
      </c>
      <c r="S1495" s="2" t="s">
        <v>51</v>
      </c>
      <c r="T1495" s="2" t="s">
        <v>2942</v>
      </c>
      <c r="W1495" s="2" t="s">
        <v>95</v>
      </c>
      <c r="X1495" s="2" t="s">
        <v>5192</v>
      </c>
      <c r="Y1495" s="2" t="s">
        <v>48</v>
      </c>
      <c r="Z1495" s="2" t="s">
        <v>3034</v>
      </c>
      <c r="AC1495" s="2">
        <v>45</v>
      </c>
      <c r="AD1495" s="2" t="s">
        <v>81</v>
      </c>
      <c r="AE1495" s="2" t="s">
        <v>3813</v>
      </c>
      <c r="AJ1495" s="2" t="s">
        <v>17</v>
      </c>
      <c r="AK1495" s="2" t="s">
        <v>3864</v>
      </c>
      <c r="AL1495" s="2" t="s">
        <v>94</v>
      </c>
      <c r="AM1495" s="2" t="s">
        <v>5274</v>
      </c>
      <c r="AT1495" s="2" t="s">
        <v>40</v>
      </c>
      <c r="AU1495" s="2" t="s">
        <v>3927</v>
      </c>
      <c r="AV1495" s="2" t="s">
        <v>2815</v>
      </c>
      <c r="AW1495" s="2" t="s">
        <v>4294</v>
      </c>
      <c r="BG1495" s="2" t="s">
        <v>40</v>
      </c>
      <c r="BH1495" s="2" t="s">
        <v>3927</v>
      </c>
      <c r="BI1495" s="2" t="s">
        <v>1146</v>
      </c>
      <c r="BJ1495" s="2" t="s">
        <v>3301</v>
      </c>
      <c r="BK1495" s="2" t="s">
        <v>40</v>
      </c>
      <c r="BL1495" s="2" t="s">
        <v>3927</v>
      </c>
      <c r="BM1495" s="2" t="s">
        <v>2867</v>
      </c>
      <c r="BN1495" s="2" t="s">
        <v>4656</v>
      </c>
      <c r="BO1495" s="2" t="s">
        <v>40</v>
      </c>
      <c r="BP1495" s="2" t="s">
        <v>3927</v>
      </c>
      <c r="BQ1495" s="2" t="s">
        <v>2816</v>
      </c>
      <c r="BR1495" s="2" t="s">
        <v>5517</v>
      </c>
      <c r="BS1495" s="2" t="s">
        <v>152</v>
      </c>
      <c r="BT1495" s="2" t="s">
        <v>3880</v>
      </c>
    </row>
    <row r="1496" spans="1:72" ht="13.5" customHeight="1">
      <c r="A1496" s="5" t="str">
        <f t="shared" si="85"/>
        <v>1861_각현내_087</v>
      </c>
      <c r="B1496" s="2">
        <v>1861</v>
      </c>
      <c r="C1496" s="2" t="s">
        <v>5173</v>
      </c>
      <c r="D1496" s="2" t="s">
        <v>5174</v>
      </c>
      <c r="E1496" s="2">
        <v>1495</v>
      </c>
      <c r="F1496" s="2">
        <v>8</v>
      </c>
      <c r="G1496" s="2" t="s">
        <v>2695</v>
      </c>
      <c r="H1496" s="2" t="s">
        <v>2875</v>
      </c>
      <c r="I1496" s="2">
        <v>4</v>
      </c>
      <c r="L1496" s="2">
        <v>3</v>
      </c>
      <c r="M1496" s="2" t="s">
        <v>6122</v>
      </c>
      <c r="N1496" s="2" t="s">
        <v>6123</v>
      </c>
      <c r="T1496" s="2" t="s">
        <v>5221</v>
      </c>
      <c r="U1496" s="2" t="s">
        <v>66</v>
      </c>
      <c r="V1496" s="2" t="s">
        <v>2961</v>
      </c>
      <c r="Y1496" s="2" t="s">
        <v>2817</v>
      </c>
      <c r="Z1496" s="2" t="s">
        <v>3789</v>
      </c>
      <c r="AC1496" s="2">
        <v>30</v>
      </c>
      <c r="AD1496" s="2" t="s">
        <v>110</v>
      </c>
      <c r="AE1496" s="2" t="s">
        <v>3818</v>
      </c>
    </row>
    <row r="1497" spans="1:72" ht="13.5" customHeight="1">
      <c r="A1497" s="5" t="str">
        <f t="shared" si="85"/>
        <v>1861_각현내_087</v>
      </c>
      <c r="B1497" s="2">
        <v>1861</v>
      </c>
      <c r="C1497" s="2" t="s">
        <v>5173</v>
      </c>
      <c r="D1497" s="2" t="s">
        <v>5174</v>
      </c>
      <c r="E1497" s="2">
        <v>1496</v>
      </c>
      <c r="F1497" s="2">
        <v>8</v>
      </c>
      <c r="G1497" s="2" t="s">
        <v>2695</v>
      </c>
      <c r="H1497" s="2" t="s">
        <v>2875</v>
      </c>
      <c r="I1497" s="2">
        <v>4</v>
      </c>
      <c r="L1497" s="2">
        <v>4</v>
      </c>
      <c r="M1497" s="2" t="s">
        <v>6124</v>
      </c>
      <c r="N1497" s="2" t="s">
        <v>6125</v>
      </c>
      <c r="T1497" s="2" t="s">
        <v>5220</v>
      </c>
      <c r="U1497" s="2" t="s">
        <v>55</v>
      </c>
      <c r="V1497" s="2" t="s">
        <v>2962</v>
      </c>
      <c r="W1497" s="2" t="s">
        <v>47</v>
      </c>
      <c r="X1497" s="2" t="s">
        <v>5196</v>
      </c>
      <c r="Y1497" s="2" t="s">
        <v>2818</v>
      </c>
      <c r="Z1497" s="2" t="s">
        <v>3110</v>
      </c>
      <c r="AC1497" s="2">
        <v>42</v>
      </c>
      <c r="AD1497" s="2" t="s">
        <v>331</v>
      </c>
      <c r="AE1497" s="2" t="s">
        <v>3844</v>
      </c>
      <c r="AJ1497" s="2" t="s">
        <v>17</v>
      </c>
      <c r="AK1497" s="2" t="s">
        <v>3864</v>
      </c>
      <c r="AL1497" s="2" t="s">
        <v>370</v>
      </c>
      <c r="AM1497" s="2" t="s">
        <v>3909</v>
      </c>
      <c r="AT1497" s="2" t="s">
        <v>40</v>
      </c>
      <c r="AU1497" s="2" t="s">
        <v>3927</v>
      </c>
      <c r="AV1497" s="2" t="s">
        <v>2806</v>
      </c>
      <c r="AW1497" s="2" t="s">
        <v>4292</v>
      </c>
      <c r="BG1497" s="2" t="s">
        <v>40</v>
      </c>
      <c r="BH1497" s="2" t="s">
        <v>3927</v>
      </c>
      <c r="BI1497" s="2" t="s">
        <v>2340</v>
      </c>
      <c r="BJ1497" s="2" t="s">
        <v>4192</v>
      </c>
      <c r="BK1497" s="2" t="s">
        <v>40</v>
      </c>
      <c r="BL1497" s="2" t="s">
        <v>3927</v>
      </c>
      <c r="BM1497" s="2" t="s">
        <v>2807</v>
      </c>
      <c r="BN1497" s="2" t="s">
        <v>4740</v>
      </c>
      <c r="BO1497" s="2" t="s">
        <v>40</v>
      </c>
      <c r="BP1497" s="2" t="s">
        <v>3927</v>
      </c>
      <c r="BQ1497" s="2" t="s">
        <v>2819</v>
      </c>
      <c r="BR1497" s="2" t="s">
        <v>5533</v>
      </c>
      <c r="BS1497" s="2" t="s">
        <v>45</v>
      </c>
      <c r="BT1497" s="2" t="s">
        <v>3868</v>
      </c>
    </row>
    <row r="1498" spans="1:72" ht="13.5" customHeight="1">
      <c r="A1498" s="5" t="str">
        <f t="shared" si="85"/>
        <v>1861_각현내_087</v>
      </c>
      <c r="B1498" s="2">
        <v>1861</v>
      </c>
      <c r="C1498" s="2" t="s">
        <v>5173</v>
      </c>
      <c r="D1498" s="2" t="s">
        <v>5174</v>
      </c>
      <c r="E1498" s="2">
        <v>1497</v>
      </c>
      <c r="F1498" s="2">
        <v>8</v>
      </c>
      <c r="G1498" s="2" t="s">
        <v>2695</v>
      </c>
      <c r="H1498" s="2" t="s">
        <v>2875</v>
      </c>
      <c r="I1498" s="2">
        <v>4</v>
      </c>
      <c r="L1498" s="2">
        <v>4</v>
      </c>
      <c r="M1498" s="2" t="s">
        <v>6124</v>
      </c>
      <c r="N1498" s="2" t="s">
        <v>6125</v>
      </c>
      <c r="S1498" s="2" t="s">
        <v>51</v>
      </c>
      <c r="T1498" s="2" t="s">
        <v>2942</v>
      </c>
      <c r="W1498" s="2" t="s">
        <v>215</v>
      </c>
      <c r="X1498" s="2" t="s">
        <v>2995</v>
      </c>
      <c r="Y1498" s="2" t="s">
        <v>48</v>
      </c>
      <c r="Z1498" s="2" t="s">
        <v>3034</v>
      </c>
      <c r="AC1498" s="2">
        <v>39</v>
      </c>
      <c r="AD1498" s="2" t="s">
        <v>156</v>
      </c>
      <c r="AE1498" s="2" t="s">
        <v>3829</v>
      </c>
      <c r="AJ1498" s="2" t="s">
        <v>17</v>
      </c>
      <c r="AK1498" s="2" t="s">
        <v>3864</v>
      </c>
      <c r="AL1498" s="2" t="s">
        <v>152</v>
      </c>
      <c r="AM1498" s="2" t="s">
        <v>3880</v>
      </c>
      <c r="AT1498" s="2" t="s">
        <v>40</v>
      </c>
      <c r="AU1498" s="2" t="s">
        <v>3927</v>
      </c>
      <c r="AV1498" s="2" t="s">
        <v>1401</v>
      </c>
      <c r="AW1498" s="2" t="s">
        <v>3382</v>
      </c>
      <c r="BG1498" s="2" t="s">
        <v>40</v>
      </c>
      <c r="BH1498" s="2" t="s">
        <v>3927</v>
      </c>
      <c r="BI1498" s="2" t="s">
        <v>2820</v>
      </c>
      <c r="BJ1498" s="2" t="s">
        <v>5603</v>
      </c>
      <c r="BK1498" s="2" t="s">
        <v>40</v>
      </c>
      <c r="BL1498" s="2" t="s">
        <v>3927</v>
      </c>
      <c r="BM1498" s="2" t="s">
        <v>2821</v>
      </c>
      <c r="BN1498" s="2" t="s">
        <v>4863</v>
      </c>
      <c r="BO1498" s="2" t="s">
        <v>40</v>
      </c>
      <c r="BP1498" s="2" t="s">
        <v>3927</v>
      </c>
      <c r="BQ1498" s="2" t="s">
        <v>2822</v>
      </c>
      <c r="BR1498" s="2" t="s">
        <v>5557</v>
      </c>
      <c r="BS1498" s="2" t="s">
        <v>370</v>
      </c>
      <c r="BT1498" s="2" t="s">
        <v>3909</v>
      </c>
    </row>
    <row r="1499" spans="1:72" ht="13.5" customHeight="1">
      <c r="A1499" s="5" t="str">
        <f t="shared" si="85"/>
        <v>1861_각현내_087</v>
      </c>
      <c r="B1499" s="2">
        <v>1861</v>
      </c>
      <c r="C1499" s="2" t="s">
        <v>5173</v>
      </c>
      <c r="D1499" s="2" t="s">
        <v>5174</v>
      </c>
      <c r="E1499" s="2">
        <v>1498</v>
      </c>
      <c r="F1499" s="2">
        <v>8</v>
      </c>
      <c r="G1499" s="2" t="s">
        <v>2695</v>
      </c>
      <c r="H1499" s="2" t="s">
        <v>2875</v>
      </c>
      <c r="I1499" s="2">
        <v>4</v>
      </c>
      <c r="L1499" s="2">
        <v>4</v>
      </c>
      <c r="M1499" s="2" t="s">
        <v>6124</v>
      </c>
      <c r="N1499" s="2" t="s">
        <v>6125</v>
      </c>
      <c r="T1499" s="2" t="s">
        <v>5221</v>
      </c>
      <c r="U1499" s="2" t="s">
        <v>66</v>
      </c>
      <c r="V1499" s="2" t="s">
        <v>2961</v>
      </c>
      <c r="Y1499" s="2" t="s">
        <v>2823</v>
      </c>
      <c r="Z1499" s="2" t="s">
        <v>3790</v>
      </c>
      <c r="AC1499" s="2">
        <v>44</v>
      </c>
      <c r="AD1499" s="2" t="s">
        <v>244</v>
      </c>
      <c r="AE1499" s="2" t="s">
        <v>3837</v>
      </c>
    </row>
    <row r="1500" spans="1:72" ht="13.5" customHeight="1">
      <c r="A1500" s="5" t="str">
        <f t="shared" si="85"/>
        <v>1861_각현내_087</v>
      </c>
      <c r="B1500" s="2">
        <v>1861</v>
      </c>
      <c r="C1500" s="2" t="s">
        <v>5173</v>
      </c>
      <c r="D1500" s="2" t="s">
        <v>5174</v>
      </c>
      <c r="E1500" s="2">
        <v>1499</v>
      </c>
      <c r="F1500" s="2">
        <v>8</v>
      </c>
      <c r="G1500" s="2" t="s">
        <v>2695</v>
      </c>
      <c r="H1500" s="2" t="s">
        <v>2875</v>
      </c>
      <c r="I1500" s="2">
        <v>4</v>
      </c>
      <c r="L1500" s="2">
        <v>5</v>
      </c>
      <c r="M1500" s="2" t="s">
        <v>6110</v>
      </c>
      <c r="N1500" s="2" t="s">
        <v>6111</v>
      </c>
      <c r="Q1500" s="2" t="s">
        <v>2824</v>
      </c>
      <c r="R1500" s="2" t="s">
        <v>5206</v>
      </c>
      <c r="T1500" s="2" t="s">
        <v>5220</v>
      </c>
      <c r="W1500" s="2" t="s">
        <v>95</v>
      </c>
      <c r="X1500" s="2" t="s">
        <v>5212</v>
      </c>
      <c r="Y1500" s="2" t="s">
        <v>48</v>
      </c>
      <c r="Z1500" s="2" t="s">
        <v>3034</v>
      </c>
      <c r="AC1500" s="2">
        <v>45</v>
      </c>
      <c r="AD1500" s="2" t="s">
        <v>81</v>
      </c>
      <c r="AE1500" s="2" t="s">
        <v>3813</v>
      </c>
      <c r="AJ1500" s="2" t="s">
        <v>17</v>
      </c>
      <c r="AK1500" s="2" t="s">
        <v>3864</v>
      </c>
      <c r="AL1500" s="2" t="s">
        <v>94</v>
      </c>
      <c r="AM1500" s="2" t="s">
        <v>5274</v>
      </c>
      <c r="AT1500" s="2" t="s">
        <v>40</v>
      </c>
      <c r="AU1500" s="2" t="s">
        <v>3927</v>
      </c>
      <c r="AV1500" s="2" t="s">
        <v>2825</v>
      </c>
      <c r="AW1500" s="2" t="s">
        <v>3869</v>
      </c>
      <c r="BG1500" s="2" t="s">
        <v>40</v>
      </c>
      <c r="BH1500" s="2" t="s">
        <v>3927</v>
      </c>
      <c r="BI1500" s="2" t="s">
        <v>523</v>
      </c>
      <c r="BJ1500" s="2" t="s">
        <v>5363</v>
      </c>
      <c r="BK1500" s="2" t="s">
        <v>40</v>
      </c>
      <c r="BL1500" s="2" t="s">
        <v>3927</v>
      </c>
      <c r="BM1500" s="2" t="s">
        <v>2826</v>
      </c>
      <c r="BN1500" s="2" t="s">
        <v>4864</v>
      </c>
      <c r="BO1500" s="2" t="s">
        <v>40</v>
      </c>
      <c r="BP1500" s="2" t="s">
        <v>3927</v>
      </c>
      <c r="BQ1500" s="2" t="s">
        <v>2827</v>
      </c>
      <c r="BR1500" s="2" t="s">
        <v>5140</v>
      </c>
      <c r="BS1500" s="2" t="s">
        <v>130</v>
      </c>
      <c r="BT1500" s="2" t="s">
        <v>3873</v>
      </c>
    </row>
    <row r="1501" spans="1:72" ht="13.5" customHeight="1">
      <c r="A1501" s="5" t="str">
        <f t="shared" si="85"/>
        <v>1861_각현내_087</v>
      </c>
      <c r="B1501" s="2">
        <v>1861</v>
      </c>
      <c r="C1501" s="2" t="s">
        <v>5173</v>
      </c>
      <c r="D1501" s="2" t="s">
        <v>5174</v>
      </c>
      <c r="E1501" s="2">
        <v>1500</v>
      </c>
      <c r="F1501" s="2">
        <v>8</v>
      </c>
      <c r="G1501" s="2" t="s">
        <v>2695</v>
      </c>
      <c r="H1501" s="2" t="s">
        <v>2875</v>
      </c>
      <c r="I1501" s="2">
        <v>4</v>
      </c>
      <c r="L1501" s="2">
        <v>5</v>
      </c>
      <c r="M1501" s="2" t="s">
        <v>6110</v>
      </c>
      <c r="N1501" s="2" t="s">
        <v>6111</v>
      </c>
      <c r="S1501" s="2" t="s">
        <v>109</v>
      </c>
      <c r="T1501" s="2" t="s">
        <v>2945</v>
      </c>
      <c r="W1501" s="2" t="s">
        <v>47</v>
      </c>
      <c r="X1501" s="2" t="s">
        <v>5196</v>
      </c>
      <c r="Y1501" s="2" t="s">
        <v>2828</v>
      </c>
      <c r="Z1501" s="2" t="s">
        <v>3791</v>
      </c>
      <c r="AC1501" s="2">
        <v>15</v>
      </c>
      <c r="AD1501" s="2" t="s">
        <v>552</v>
      </c>
      <c r="AE1501" s="2" t="s">
        <v>3857</v>
      </c>
    </row>
    <row r="1502" spans="1:72" ht="13.5" customHeight="1">
      <c r="A1502" s="5" t="str">
        <f t="shared" si="85"/>
        <v>1861_각현내_087</v>
      </c>
      <c r="B1502" s="2">
        <v>1861</v>
      </c>
      <c r="C1502" s="2" t="s">
        <v>5173</v>
      </c>
      <c r="D1502" s="2" t="s">
        <v>5174</v>
      </c>
      <c r="E1502" s="2">
        <v>1501</v>
      </c>
      <c r="F1502" s="2">
        <v>8</v>
      </c>
      <c r="G1502" s="2" t="s">
        <v>2695</v>
      </c>
      <c r="H1502" s="2" t="s">
        <v>2875</v>
      </c>
      <c r="I1502" s="2">
        <v>4</v>
      </c>
      <c r="L1502" s="2">
        <v>5</v>
      </c>
      <c r="M1502" s="2" t="s">
        <v>6110</v>
      </c>
      <c r="N1502" s="2" t="s">
        <v>6111</v>
      </c>
      <c r="T1502" s="2" t="s">
        <v>5221</v>
      </c>
      <c r="U1502" s="2" t="s">
        <v>66</v>
      </c>
      <c r="V1502" s="2" t="s">
        <v>2961</v>
      </c>
      <c r="Y1502" s="2" t="s">
        <v>2829</v>
      </c>
      <c r="Z1502" s="2" t="s">
        <v>3792</v>
      </c>
      <c r="AC1502" s="2">
        <v>23</v>
      </c>
      <c r="AD1502" s="2" t="s">
        <v>119</v>
      </c>
      <c r="AE1502" s="2" t="s">
        <v>3822</v>
      </c>
    </row>
    <row r="1503" spans="1:72" ht="13.5" customHeight="1">
      <c r="A1503" s="5" t="str">
        <f t="shared" ref="A1503:A1511" si="86">HYPERLINK("http://kyu.snu.ac.kr/sdhj/index.jsp?type=hj/GK14785_00_IH_0001_088.jpg","1861_각현내_088")</f>
        <v>1861_각현내_088</v>
      </c>
      <c r="B1503" s="2">
        <v>1861</v>
      </c>
      <c r="C1503" s="2" t="s">
        <v>5173</v>
      </c>
      <c r="D1503" s="2" t="s">
        <v>5174</v>
      </c>
      <c r="E1503" s="2">
        <v>1502</v>
      </c>
      <c r="F1503" s="2">
        <v>8</v>
      </c>
      <c r="G1503" s="2" t="s">
        <v>2695</v>
      </c>
      <c r="H1503" s="2" t="s">
        <v>2875</v>
      </c>
      <c r="I1503" s="2">
        <v>5</v>
      </c>
      <c r="J1503" s="2" t="s">
        <v>2830</v>
      </c>
      <c r="K1503" s="2" t="s">
        <v>2926</v>
      </c>
      <c r="L1503" s="2">
        <v>1</v>
      </c>
      <c r="M1503" s="2" t="s">
        <v>6126</v>
      </c>
      <c r="N1503" s="2" t="s">
        <v>6127</v>
      </c>
      <c r="Q1503" s="2" t="s">
        <v>2831</v>
      </c>
      <c r="R1503" s="2" t="s">
        <v>5207</v>
      </c>
      <c r="T1503" s="2" t="s">
        <v>5220</v>
      </c>
      <c r="W1503" s="2" t="s">
        <v>2832</v>
      </c>
      <c r="X1503" s="2" t="s">
        <v>3031</v>
      </c>
      <c r="Y1503" s="2" t="s">
        <v>48</v>
      </c>
      <c r="Z1503" s="2" t="s">
        <v>3034</v>
      </c>
      <c r="AC1503" s="2">
        <v>43</v>
      </c>
      <c r="AD1503" s="2" t="s">
        <v>331</v>
      </c>
      <c r="AE1503" s="2" t="s">
        <v>3844</v>
      </c>
      <c r="AJ1503" s="2" t="s">
        <v>17</v>
      </c>
      <c r="AK1503" s="2" t="s">
        <v>3864</v>
      </c>
      <c r="AL1503" s="2" t="s">
        <v>1982</v>
      </c>
      <c r="AM1503" s="2" t="s">
        <v>3912</v>
      </c>
      <c r="AT1503" s="2" t="s">
        <v>40</v>
      </c>
      <c r="AU1503" s="2" t="s">
        <v>3927</v>
      </c>
      <c r="AV1503" s="2" t="s">
        <v>2833</v>
      </c>
      <c r="AW1503" s="2" t="s">
        <v>4295</v>
      </c>
      <c r="BG1503" s="2" t="s">
        <v>40</v>
      </c>
      <c r="BH1503" s="2" t="s">
        <v>3927</v>
      </c>
      <c r="BI1503" s="2" t="s">
        <v>2834</v>
      </c>
      <c r="BJ1503" s="2" t="s">
        <v>4607</v>
      </c>
      <c r="BK1503" s="2" t="s">
        <v>40</v>
      </c>
      <c r="BL1503" s="2" t="s">
        <v>3927</v>
      </c>
      <c r="BM1503" s="2" t="s">
        <v>2835</v>
      </c>
      <c r="BN1503" s="2" t="s">
        <v>4865</v>
      </c>
      <c r="BO1503" s="2" t="s">
        <v>40</v>
      </c>
      <c r="BP1503" s="2" t="s">
        <v>3927</v>
      </c>
      <c r="BQ1503" s="2" t="s">
        <v>2836</v>
      </c>
      <c r="BR1503" s="2" t="s">
        <v>5141</v>
      </c>
      <c r="BS1503" s="2" t="s">
        <v>130</v>
      </c>
      <c r="BT1503" s="2" t="s">
        <v>3873</v>
      </c>
    </row>
    <row r="1504" spans="1:72" ht="13.5" customHeight="1">
      <c r="A1504" s="5" t="str">
        <f t="shared" si="86"/>
        <v>1861_각현내_088</v>
      </c>
      <c r="B1504" s="2">
        <v>1861</v>
      </c>
      <c r="C1504" s="2" t="s">
        <v>5173</v>
      </c>
      <c r="D1504" s="2" t="s">
        <v>5174</v>
      </c>
      <c r="E1504" s="2">
        <v>1503</v>
      </c>
      <c r="F1504" s="2">
        <v>8</v>
      </c>
      <c r="G1504" s="2" t="s">
        <v>2695</v>
      </c>
      <c r="H1504" s="2" t="s">
        <v>2875</v>
      </c>
      <c r="I1504" s="2">
        <v>5</v>
      </c>
      <c r="L1504" s="2">
        <v>1</v>
      </c>
      <c r="M1504" s="2" t="s">
        <v>6126</v>
      </c>
      <c r="N1504" s="2" t="s">
        <v>6127</v>
      </c>
      <c r="S1504" s="2" t="s">
        <v>109</v>
      </c>
      <c r="T1504" s="2" t="s">
        <v>2945</v>
      </c>
      <c r="W1504" s="2" t="s">
        <v>47</v>
      </c>
      <c r="X1504" s="2" t="s">
        <v>5196</v>
      </c>
      <c r="Y1504" s="2" t="s">
        <v>2769</v>
      </c>
      <c r="Z1504" s="2" t="s">
        <v>3793</v>
      </c>
      <c r="AC1504" s="2">
        <v>12</v>
      </c>
      <c r="AD1504" s="2" t="s">
        <v>353</v>
      </c>
      <c r="AE1504" s="2" t="s">
        <v>3847</v>
      </c>
    </row>
    <row r="1505" spans="1:72" ht="13.5" customHeight="1">
      <c r="A1505" s="5" t="str">
        <f t="shared" si="86"/>
        <v>1861_각현내_088</v>
      </c>
      <c r="B1505" s="2">
        <v>1861</v>
      </c>
      <c r="C1505" s="2" t="s">
        <v>5173</v>
      </c>
      <c r="D1505" s="2" t="s">
        <v>5174</v>
      </c>
      <c r="E1505" s="2">
        <v>1504</v>
      </c>
      <c r="F1505" s="2">
        <v>8</v>
      </c>
      <c r="G1505" s="2" t="s">
        <v>2695</v>
      </c>
      <c r="H1505" s="2" t="s">
        <v>2875</v>
      </c>
      <c r="I1505" s="2">
        <v>5</v>
      </c>
      <c r="L1505" s="2">
        <v>1</v>
      </c>
      <c r="M1505" s="2" t="s">
        <v>6126</v>
      </c>
      <c r="N1505" s="2" t="s">
        <v>6127</v>
      </c>
      <c r="T1505" s="2" t="s">
        <v>5221</v>
      </c>
      <c r="U1505" s="2" t="s">
        <v>66</v>
      </c>
      <c r="V1505" s="2" t="s">
        <v>2961</v>
      </c>
      <c r="Y1505" s="2" t="s">
        <v>2837</v>
      </c>
      <c r="Z1505" s="2" t="s">
        <v>3794</v>
      </c>
      <c r="AC1505" s="2">
        <v>25</v>
      </c>
      <c r="AD1505" s="2" t="s">
        <v>53</v>
      </c>
      <c r="AE1505" s="2" t="s">
        <v>3805</v>
      </c>
    </row>
    <row r="1506" spans="1:72" ht="13.5" customHeight="1">
      <c r="A1506" s="5" t="str">
        <f t="shared" si="86"/>
        <v>1861_각현내_088</v>
      </c>
      <c r="B1506" s="2">
        <v>1861</v>
      </c>
      <c r="C1506" s="2" t="s">
        <v>5173</v>
      </c>
      <c r="D1506" s="2" t="s">
        <v>5174</v>
      </c>
      <c r="E1506" s="2">
        <v>1505</v>
      </c>
      <c r="F1506" s="2">
        <v>8</v>
      </c>
      <c r="G1506" s="2" t="s">
        <v>2695</v>
      </c>
      <c r="H1506" s="2" t="s">
        <v>2875</v>
      </c>
      <c r="I1506" s="2">
        <v>5</v>
      </c>
      <c r="L1506" s="2">
        <v>2</v>
      </c>
      <c r="M1506" s="2" t="s">
        <v>6128</v>
      </c>
      <c r="N1506" s="2" t="s">
        <v>6129</v>
      </c>
      <c r="T1506" s="2" t="s">
        <v>5220</v>
      </c>
      <c r="U1506" s="2" t="s">
        <v>55</v>
      </c>
      <c r="V1506" s="2" t="s">
        <v>2962</v>
      </c>
      <c r="W1506" s="2" t="s">
        <v>242</v>
      </c>
      <c r="X1506" s="2" t="s">
        <v>2996</v>
      </c>
      <c r="Y1506" s="2" t="s">
        <v>2838</v>
      </c>
      <c r="Z1506" s="2" t="s">
        <v>3795</v>
      </c>
      <c r="AC1506" s="2">
        <v>37</v>
      </c>
      <c r="AD1506" s="2" t="s">
        <v>285</v>
      </c>
      <c r="AE1506" s="2" t="s">
        <v>3840</v>
      </c>
      <c r="AJ1506" s="2" t="s">
        <v>17</v>
      </c>
      <c r="AK1506" s="2" t="s">
        <v>3864</v>
      </c>
      <c r="AL1506" s="2" t="s">
        <v>245</v>
      </c>
      <c r="AM1506" s="2" t="s">
        <v>3881</v>
      </c>
      <c r="AT1506" s="2" t="s">
        <v>55</v>
      </c>
      <c r="AU1506" s="2" t="s">
        <v>2962</v>
      </c>
      <c r="AV1506" s="2" t="s">
        <v>2753</v>
      </c>
      <c r="AW1506" s="2" t="s">
        <v>3774</v>
      </c>
      <c r="BG1506" s="2" t="s">
        <v>40</v>
      </c>
      <c r="BH1506" s="2" t="s">
        <v>3927</v>
      </c>
      <c r="BI1506" s="2" t="s">
        <v>2754</v>
      </c>
      <c r="BJ1506" s="2" t="s">
        <v>3121</v>
      </c>
      <c r="BK1506" s="2" t="s">
        <v>40</v>
      </c>
      <c r="BL1506" s="2" t="s">
        <v>3927</v>
      </c>
      <c r="BM1506" s="2" t="s">
        <v>2755</v>
      </c>
      <c r="BN1506" s="2" t="s">
        <v>5336</v>
      </c>
      <c r="BO1506" s="2" t="s">
        <v>40</v>
      </c>
      <c r="BP1506" s="2" t="s">
        <v>3927</v>
      </c>
      <c r="BQ1506" s="2" t="s">
        <v>2802</v>
      </c>
      <c r="BR1506" s="2" t="s">
        <v>5426</v>
      </c>
      <c r="BS1506" s="2" t="s">
        <v>94</v>
      </c>
      <c r="BT1506" s="2" t="s">
        <v>5274</v>
      </c>
    </row>
    <row r="1507" spans="1:72" ht="13.5" customHeight="1">
      <c r="A1507" s="5" t="str">
        <f t="shared" si="86"/>
        <v>1861_각현내_088</v>
      </c>
      <c r="B1507" s="2">
        <v>1861</v>
      </c>
      <c r="C1507" s="2" t="s">
        <v>5173</v>
      </c>
      <c r="D1507" s="2" t="s">
        <v>5174</v>
      </c>
      <c r="E1507" s="2">
        <v>1506</v>
      </c>
      <c r="F1507" s="2">
        <v>8</v>
      </c>
      <c r="G1507" s="2" t="s">
        <v>2695</v>
      </c>
      <c r="H1507" s="2" t="s">
        <v>2875</v>
      </c>
      <c r="I1507" s="2">
        <v>5</v>
      </c>
      <c r="L1507" s="2">
        <v>2</v>
      </c>
      <c r="M1507" s="2" t="s">
        <v>6128</v>
      </c>
      <c r="N1507" s="2" t="s">
        <v>6129</v>
      </c>
      <c r="S1507" s="2" t="s">
        <v>51</v>
      </c>
      <c r="T1507" s="2" t="s">
        <v>2942</v>
      </c>
      <c r="W1507" s="2" t="s">
        <v>1761</v>
      </c>
      <c r="X1507" s="2" t="s">
        <v>5231</v>
      </c>
      <c r="Y1507" s="2" t="s">
        <v>48</v>
      </c>
      <c r="Z1507" s="2" t="s">
        <v>3034</v>
      </c>
      <c r="AC1507" s="2">
        <v>37</v>
      </c>
      <c r="AD1507" s="2" t="s">
        <v>285</v>
      </c>
      <c r="AE1507" s="2" t="s">
        <v>3840</v>
      </c>
      <c r="AJ1507" s="2" t="s">
        <v>17</v>
      </c>
      <c r="AK1507" s="2" t="s">
        <v>3864</v>
      </c>
      <c r="AL1507" s="2" t="s">
        <v>1762</v>
      </c>
      <c r="AM1507" s="2" t="s">
        <v>3911</v>
      </c>
      <c r="AT1507" s="2" t="s">
        <v>55</v>
      </c>
      <c r="AU1507" s="2" t="s">
        <v>2962</v>
      </c>
      <c r="AV1507" s="2" t="s">
        <v>2839</v>
      </c>
      <c r="AW1507" s="2" t="s">
        <v>4296</v>
      </c>
      <c r="BG1507" s="2" t="s">
        <v>40</v>
      </c>
      <c r="BH1507" s="2" t="s">
        <v>3927</v>
      </c>
      <c r="BI1507" s="2" t="s">
        <v>2840</v>
      </c>
      <c r="BJ1507" s="2" t="s">
        <v>4608</v>
      </c>
      <c r="BK1507" s="2" t="s">
        <v>40</v>
      </c>
      <c r="BL1507" s="2" t="s">
        <v>3927</v>
      </c>
      <c r="BM1507" s="2" t="s">
        <v>2841</v>
      </c>
      <c r="BN1507" s="2" t="s">
        <v>4866</v>
      </c>
      <c r="BO1507" s="2" t="s">
        <v>40</v>
      </c>
      <c r="BP1507" s="2" t="s">
        <v>3927</v>
      </c>
      <c r="BQ1507" s="2" t="s">
        <v>2842</v>
      </c>
      <c r="BR1507" s="2" t="s">
        <v>5593</v>
      </c>
      <c r="BS1507" s="2" t="s">
        <v>2843</v>
      </c>
      <c r="BT1507" s="2" t="s">
        <v>5160</v>
      </c>
    </row>
    <row r="1508" spans="1:72" ht="13.5" customHeight="1">
      <c r="A1508" s="5" t="str">
        <f t="shared" si="86"/>
        <v>1861_각현내_088</v>
      </c>
      <c r="B1508" s="2">
        <v>1861</v>
      </c>
      <c r="C1508" s="2" t="s">
        <v>5173</v>
      </c>
      <c r="D1508" s="2" t="s">
        <v>5174</v>
      </c>
      <c r="E1508" s="2">
        <v>1507</v>
      </c>
      <c r="F1508" s="2">
        <v>8</v>
      </c>
      <c r="G1508" s="2" t="s">
        <v>2695</v>
      </c>
      <c r="H1508" s="2" t="s">
        <v>2875</v>
      </c>
      <c r="I1508" s="2">
        <v>5</v>
      </c>
      <c r="L1508" s="2">
        <v>2</v>
      </c>
      <c r="M1508" s="2" t="s">
        <v>6128</v>
      </c>
      <c r="N1508" s="2" t="s">
        <v>6129</v>
      </c>
      <c r="T1508" s="2" t="s">
        <v>5221</v>
      </c>
      <c r="U1508" s="2" t="s">
        <v>66</v>
      </c>
      <c r="V1508" s="2" t="s">
        <v>2961</v>
      </c>
      <c r="Y1508" s="2" t="s">
        <v>2844</v>
      </c>
      <c r="Z1508" s="2" t="s">
        <v>3796</v>
      </c>
      <c r="AC1508" s="2">
        <v>23</v>
      </c>
      <c r="AD1508" s="2" t="s">
        <v>119</v>
      </c>
      <c r="AE1508" s="2" t="s">
        <v>3822</v>
      </c>
    </row>
    <row r="1509" spans="1:72" ht="13.5" customHeight="1">
      <c r="A1509" s="5" t="str">
        <f t="shared" si="86"/>
        <v>1861_각현내_088</v>
      </c>
      <c r="B1509" s="2">
        <v>1861</v>
      </c>
      <c r="C1509" s="2" t="s">
        <v>5173</v>
      </c>
      <c r="D1509" s="2" t="s">
        <v>5174</v>
      </c>
      <c r="E1509" s="2">
        <v>1508</v>
      </c>
      <c r="F1509" s="2">
        <v>8</v>
      </c>
      <c r="G1509" s="2" t="s">
        <v>2695</v>
      </c>
      <c r="H1509" s="2" t="s">
        <v>2875</v>
      </c>
      <c r="I1509" s="2">
        <v>5</v>
      </c>
      <c r="L1509" s="2">
        <v>3</v>
      </c>
      <c r="M1509" s="2" t="s">
        <v>6137</v>
      </c>
      <c r="N1509" s="2" t="s">
        <v>6139</v>
      </c>
      <c r="T1509" s="2" t="s">
        <v>5220</v>
      </c>
      <c r="U1509" s="2" t="s">
        <v>55</v>
      </c>
      <c r="V1509" s="2" t="s">
        <v>2962</v>
      </c>
      <c r="W1509" s="2" t="s">
        <v>242</v>
      </c>
      <c r="X1509" s="2" t="s">
        <v>2996</v>
      </c>
      <c r="Y1509" s="2" t="s">
        <v>2293</v>
      </c>
      <c r="Z1509" s="2" t="s">
        <v>3797</v>
      </c>
      <c r="AA1509" s="2" t="s">
        <v>6135</v>
      </c>
      <c r="AB1509" s="2" t="s">
        <v>5270</v>
      </c>
      <c r="AC1509" s="2">
        <v>64</v>
      </c>
      <c r="AD1509" s="2" t="s">
        <v>257</v>
      </c>
      <c r="AE1509" s="2" t="s">
        <v>3838</v>
      </c>
      <c r="AJ1509" s="2" t="s">
        <v>17</v>
      </c>
      <c r="AK1509" s="2" t="s">
        <v>3864</v>
      </c>
      <c r="AL1509" s="2" t="s">
        <v>245</v>
      </c>
      <c r="AM1509" s="2" t="s">
        <v>3881</v>
      </c>
      <c r="AT1509" s="2" t="s">
        <v>40</v>
      </c>
      <c r="AU1509" s="2" t="s">
        <v>3927</v>
      </c>
      <c r="AV1509" s="2" t="s">
        <v>2845</v>
      </c>
      <c r="AW1509" s="2" t="s">
        <v>5337</v>
      </c>
      <c r="BG1509" s="2" t="s">
        <v>40</v>
      </c>
      <c r="BH1509" s="2" t="s">
        <v>3927</v>
      </c>
      <c r="BI1509" s="2" t="s">
        <v>2846</v>
      </c>
      <c r="BJ1509" s="2" t="s">
        <v>4609</v>
      </c>
      <c r="BK1509" s="2" t="s">
        <v>40</v>
      </c>
      <c r="BL1509" s="2" t="s">
        <v>3927</v>
      </c>
      <c r="BM1509" s="2" t="s">
        <v>2847</v>
      </c>
      <c r="BN1509" s="2" t="s">
        <v>5604</v>
      </c>
      <c r="BO1509" s="2" t="s">
        <v>40</v>
      </c>
      <c r="BP1509" s="2" t="s">
        <v>3927</v>
      </c>
      <c r="BQ1509" s="2" t="s">
        <v>2848</v>
      </c>
      <c r="BR1509" s="2" t="s">
        <v>5142</v>
      </c>
      <c r="BS1509" s="2" t="s">
        <v>303</v>
      </c>
      <c r="BT1509" s="2" t="s">
        <v>3890</v>
      </c>
    </row>
    <row r="1510" spans="1:72" ht="13.5" customHeight="1">
      <c r="A1510" s="5" t="str">
        <f t="shared" si="86"/>
        <v>1861_각현내_088</v>
      </c>
      <c r="B1510" s="2">
        <v>1861</v>
      </c>
      <c r="C1510" s="2" t="s">
        <v>5173</v>
      </c>
      <c r="D1510" s="2" t="s">
        <v>5174</v>
      </c>
      <c r="E1510" s="2">
        <v>1509</v>
      </c>
      <c r="F1510" s="2">
        <v>8</v>
      </c>
      <c r="G1510" s="2" t="s">
        <v>2695</v>
      </c>
      <c r="H1510" s="2" t="s">
        <v>2875</v>
      </c>
      <c r="I1510" s="2">
        <v>5</v>
      </c>
      <c r="L1510" s="2">
        <v>3</v>
      </c>
      <c r="M1510" s="2" t="s">
        <v>6136</v>
      </c>
      <c r="N1510" s="2" t="s">
        <v>6138</v>
      </c>
      <c r="S1510" s="2" t="s">
        <v>51</v>
      </c>
      <c r="T1510" s="2" t="s">
        <v>2942</v>
      </c>
      <c r="W1510" s="2" t="s">
        <v>95</v>
      </c>
      <c r="X1510" s="2" t="s">
        <v>5192</v>
      </c>
      <c r="Y1510" s="2" t="s">
        <v>48</v>
      </c>
      <c r="Z1510" s="2" t="s">
        <v>3034</v>
      </c>
      <c r="AC1510" s="2">
        <v>63</v>
      </c>
      <c r="AD1510" s="2" t="s">
        <v>65</v>
      </c>
      <c r="AE1510" s="2" t="s">
        <v>3807</v>
      </c>
      <c r="AJ1510" s="2" t="s">
        <v>17</v>
      </c>
      <c r="AK1510" s="2" t="s">
        <v>3864</v>
      </c>
      <c r="AL1510" s="2" t="s">
        <v>94</v>
      </c>
      <c r="AM1510" s="2" t="s">
        <v>5274</v>
      </c>
      <c r="AT1510" s="2" t="s">
        <v>40</v>
      </c>
      <c r="AU1510" s="2" t="s">
        <v>3927</v>
      </c>
      <c r="AV1510" s="2" t="s">
        <v>248</v>
      </c>
      <c r="AW1510" s="2" t="s">
        <v>3111</v>
      </c>
      <c r="BG1510" s="2" t="s">
        <v>40</v>
      </c>
      <c r="BH1510" s="2" t="s">
        <v>3927</v>
      </c>
      <c r="BI1510" s="2" t="s">
        <v>2287</v>
      </c>
      <c r="BJ1510" s="2" t="s">
        <v>4597</v>
      </c>
      <c r="BK1510" s="2" t="s">
        <v>40</v>
      </c>
      <c r="BL1510" s="2" t="s">
        <v>3927</v>
      </c>
      <c r="BM1510" s="2" t="s">
        <v>2114</v>
      </c>
      <c r="BN1510" s="2" t="s">
        <v>4584</v>
      </c>
      <c r="BO1510" s="2" t="s">
        <v>40</v>
      </c>
      <c r="BP1510" s="2" t="s">
        <v>3927</v>
      </c>
      <c r="BQ1510" s="2" t="s">
        <v>2701</v>
      </c>
      <c r="BR1510" s="2" t="s">
        <v>5124</v>
      </c>
      <c r="BS1510" s="2" t="s">
        <v>703</v>
      </c>
      <c r="BT1510" s="2" t="s">
        <v>3897</v>
      </c>
    </row>
    <row r="1511" spans="1:72" ht="13.5" customHeight="1">
      <c r="A1511" s="5" t="str">
        <f t="shared" si="86"/>
        <v>1861_각현내_088</v>
      </c>
      <c r="B1511" s="2">
        <v>1861</v>
      </c>
      <c r="C1511" s="2" t="s">
        <v>5173</v>
      </c>
      <c r="D1511" s="2" t="s">
        <v>5174</v>
      </c>
      <c r="E1511" s="2">
        <v>1510</v>
      </c>
      <c r="F1511" s="2">
        <v>8</v>
      </c>
      <c r="G1511" s="2" t="s">
        <v>2695</v>
      </c>
      <c r="H1511" s="2" t="s">
        <v>2875</v>
      </c>
      <c r="I1511" s="2">
        <v>5</v>
      </c>
      <c r="L1511" s="2">
        <v>3</v>
      </c>
      <c r="M1511" s="2" t="s">
        <v>6136</v>
      </c>
      <c r="N1511" s="2" t="s">
        <v>6138</v>
      </c>
      <c r="T1511" s="2" t="s">
        <v>5221</v>
      </c>
      <c r="U1511" s="2" t="s">
        <v>66</v>
      </c>
      <c r="V1511" s="2" t="s">
        <v>2961</v>
      </c>
      <c r="Y1511" s="2" t="s">
        <v>2849</v>
      </c>
      <c r="Z1511" s="2" t="s">
        <v>3798</v>
      </c>
      <c r="AC1511" s="2">
        <v>21</v>
      </c>
      <c r="AD1511" s="2" t="s">
        <v>344</v>
      </c>
      <c r="AE1511" s="2" t="s">
        <v>3845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SeungMin Paek</dc:creator>
  <cp:lastModifiedBy>user</cp:lastModifiedBy>
  <dcterms:created xsi:type="dcterms:W3CDTF">2017-07-11T18:39:42Z</dcterms:created>
  <dcterms:modified xsi:type="dcterms:W3CDTF">2019-09-24T00:46:27Z</dcterms:modified>
</cp:coreProperties>
</file>